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20730" windowHeight="11760" tabRatio="500" activeTab="1"/>
  </bookViews>
  <sheets>
    <sheet name="Lutjanus" sheetId="3" r:id="rId1"/>
    <sheet name="Lampiran 1 Juknis" sheetId="9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3" i="9" l="1"/>
  <c r="B13" i="9" s="1"/>
  <c r="C13" i="9" s="1"/>
  <c r="D12" i="9"/>
  <c r="B12" i="9"/>
  <c r="C12" i="9" s="1"/>
  <c r="E12" i="9" s="1"/>
  <c r="B3" i="9"/>
  <c r="B2" i="9"/>
  <c r="A14" i="9" l="1"/>
  <c r="G12" i="9"/>
  <c r="D13" i="9"/>
  <c r="D12" i="3"/>
  <c r="B12" i="3"/>
  <c r="C12" i="3"/>
  <c r="E12" i="3" s="1"/>
  <c r="D13" i="3"/>
  <c r="A13" i="3"/>
  <c r="A14" i="3" s="1"/>
  <c r="B14" i="3" s="1"/>
  <c r="B13" i="3"/>
  <c r="C13" i="3" s="1"/>
  <c r="E13" i="3" s="1"/>
  <c r="G13" i="3" s="1"/>
  <c r="D14" i="3"/>
  <c r="D15" i="3" s="1"/>
  <c r="C14" i="3"/>
  <c r="E14" i="3"/>
  <c r="G14" i="3" s="1"/>
  <c r="A15" i="3"/>
  <c r="D16" i="3"/>
  <c r="B3" i="3"/>
  <c r="B2" i="3"/>
  <c r="H12" i="9" l="1"/>
  <c r="D14" i="9"/>
  <c r="E13" i="9"/>
  <c r="B14" i="9"/>
  <c r="C14" i="9" s="1"/>
  <c r="A15" i="9"/>
  <c r="D17" i="3"/>
  <c r="G12" i="3"/>
  <c r="A16" i="3"/>
  <c r="B15" i="3"/>
  <c r="C15" i="3" s="1"/>
  <c r="E15" i="3" s="1"/>
  <c r="B15" i="9" l="1"/>
  <c r="C15" i="9" s="1"/>
  <c r="A16" i="9"/>
  <c r="G13" i="9"/>
  <c r="H13" i="9" s="1"/>
  <c r="D15" i="9"/>
  <c r="E14" i="9"/>
  <c r="G14" i="9" s="1"/>
  <c r="G15" i="3"/>
  <c r="D18" i="3"/>
  <c r="H12" i="3"/>
  <c r="B16" i="3"/>
  <c r="C16" i="3" s="1"/>
  <c r="E16" i="3" s="1"/>
  <c r="G16" i="3" s="1"/>
  <c r="A17" i="3"/>
  <c r="H14" i="9" l="1"/>
  <c r="D16" i="9"/>
  <c r="E15" i="9"/>
  <c r="B16" i="9"/>
  <c r="C16" i="9" s="1"/>
  <c r="A17" i="9"/>
  <c r="D19" i="3"/>
  <c r="H13" i="3"/>
  <c r="A18" i="3"/>
  <c r="B17" i="3"/>
  <c r="C17" i="3" s="1"/>
  <c r="E17" i="3" s="1"/>
  <c r="G17" i="3" s="1"/>
  <c r="H15" i="9" l="1"/>
  <c r="B17" i="9"/>
  <c r="C17" i="9" s="1"/>
  <c r="A18" i="9"/>
  <c r="G15" i="9"/>
  <c r="D17" i="9"/>
  <c r="E16" i="9"/>
  <c r="G16" i="9" s="1"/>
  <c r="D20" i="3"/>
  <c r="B18" i="3"/>
  <c r="C18" i="3" s="1"/>
  <c r="E18" i="3" s="1"/>
  <c r="G18" i="3" s="1"/>
  <c r="A19" i="3"/>
  <c r="H14" i="3"/>
  <c r="B18" i="9" l="1"/>
  <c r="C18" i="9" s="1"/>
  <c r="A19" i="9"/>
  <c r="D18" i="9"/>
  <c r="E17" i="9"/>
  <c r="G17" i="9" s="1"/>
  <c r="H16" i="9"/>
  <c r="H15" i="3"/>
  <c r="D21" i="3"/>
  <c r="A20" i="3"/>
  <c r="B19" i="3"/>
  <c r="C19" i="3" s="1"/>
  <c r="E19" i="3" s="1"/>
  <c r="G19" i="3" s="1"/>
  <c r="H17" i="9" l="1"/>
  <c r="D19" i="9"/>
  <c r="E18" i="9"/>
  <c r="B19" i="9"/>
  <c r="C19" i="9" s="1"/>
  <c r="A20" i="9"/>
  <c r="B20" i="3"/>
  <c r="C20" i="3" s="1"/>
  <c r="E20" i="3" s="1"/>
  <c r="G20" i="3" s="1"/>
  <c r="A21" i="3"/>
  <c r="D22" i="3"/>
  <c r="H16" i="3"/>
  <c r="G18" i="9" l="1"/>
  <c r="H18" i="9" s="1"/>
  <c r="D20" i="9"/>
  <c r="E19" i="9"/>
  <c r="G19" i="9" s="1"/>
  <c r="B20" i="9"/>
  <c r="C20" i="9" s="1"/>
  <c r="A21" i="9"/>
  <c r="A22" i="3"/>
  <c r="B21" i="3"/>
  <c r="C21" i="3" s="1"/>
  <c r="E21" i="3" s="1"/>
  <c r="G21" i="3" s="1"/>
  <c r="H17" i="3"/>
  <c r="D23" i="3"/>
  <c r="H19" i="9" l="1"/>
  <c r="A22" i="9"/>
  <c r="B21" i="9"/>
  <c r="C21" i="9" s="1"/>
  <c r="D21" i="9"/>
  <c r="E20" i="9"/>
  <c r="G20" i="9" s="1"/>
  <c r="D24" i="3"/>
  <c r="H18" i="3"/>
  <c r="B22" i="3"/>
  <c r="C22" i="3" s="1"/>
  <c r="E22" i="3" s="1"/>
  <c r="G22" i="3" s="1"/>
  <c r="A23" i="3"/>
  <c r="H20" i="9" l="1"/>
  <c r="A23" i="9"/>
  <c r="B22" i="9"/>
  <c r="C22" i="9" s="1"/>
  <c r="E21" i="9"/>
  <c r="G21" i="9" s="1"/>
  <c r="D22" i="9"/>
  <c r="D25" i="3"/>
  <c r="A24" i="3"/>
  <c r="B23" i="3"/>
  <c r="C23" i="3" s="1"/>
  <c r="E23" i="3" s="1"/>
  <c r="G23" i="3" s="1"/>
  <c r="H19" i="3"/>
  <c r="H21" i="9" l="1"/>
  <c r="A24" i="9"/>
  <c r="B23" i="9"/>
  <c r="C23" i="9" s="1"/>
  <c r="E22" i="9"/>
  <c r="G22" i="9" s="1"/>
  <c r="D23" i="9"/>
  <c r="H20" i="3"/>
  <c r="B24" i="3"/>
  <c r="C24" i="3" s="1"/>
  <c r="E24" i="3" s="1"/>
  <c r="G24" i="3" s="1"/>
  <c r="A25" i="3"/>
  <c r="D26" i="3"/>
  <c r="A25" i="9" l="1"/>
  <c r="B24" i="9"/>
  <c r="C24" i="9" s="1"/>
  <c r="E23" i="9"/>
  <c r="G23" i="9" s="1"/>
  <c r="D24" i="9"/>
  <c r="H22" i="9"/>
  <c r="D27" i="3"/>
  <c r="A26" i="3"/>
  <c r="B25" i="3"/>
  <c r="C25" i="3" s="1"/>
  <c r="E25" i="3" s="1"/>
  <c r="G25" i="3" s="1"/>
  <c r="H21" i="3"/>
  <c r="E24" i="9" l="1"/>
  <c r="G24" i="9" s="1"/>
  <c r="D25" i="9"/>
  <c r="H23" i="9"/>
  <c r="A26" i="9"/>
  <c r="B25" i="9"/>
  <c r="C25" i="9" s="1"/>
  <c r="H22" i="3"/>
  <c r="B26" i="3"/>
  <c r="C26" i="3" s="1"/>
  <c r="E26" i="3" s="1"/>
  <c r="G26" i="3" s="1"/>
  <c r="A27" i="3"/>
  <c r="D28" i="3"/>
  <c r="H24" i="9" l="1"/>
  <c r="E25" i="9"/>
  <c r="G25" i="9" s="1"/>
  <c r="D26" i="9"/>
  <c r="A27" i="9"/>
  <c r="B26" i="9"/>
  <c r="C26" i="9" s="1"/>
  <c r="D29" i="3"/>
  <c r="H23" i="3"/>
  <c r="A28" i="3"/>
  <c r="B27" i="3"/>
  <c r="C27" i="3" s="1"/>
  <c r="E27" i="3" s="1"/>
  <c r="G27" i="3" s="1"/>
  <c r="H25" i="9" l="1"/>
  <c r="A28" i="9"/>
  <c r="B27" i="9"/>
  <c r="C27" i="9" s="1"/>
  <c r="E26" i="9"/>
  <c r="G26" i="9" s="1"/>
  <c r="D27" i="9"/>
  <c r="B28" i="3"/>
  <c r="C28" i="3" s="1"/>
  <c r="E28" i="3" s="1"/>
  <c r="G28" i="3" s="1"/>
  <c r="A29" i="3"/>
  <c r="H24" i="3"/>
  <c r="D30" i="3"/>
  <c r="A29" i="9" l="1"/>
  <c r="B28" i="9"/>
  <c r="C28" i="9" s="1"/>
  <c r="E27" i="9"/>
  <c r="G27" i="9" s="1"/>
  <c r="D28" i="9"/>
  <c r="H26" i="9"/>
  <c r="A30" i="3"/>
  <c r="B29" i="3"/>
  <c r="C29" i="3" s="1"/>
  <c r="E29" i="3" s="1"/>
  <c r="G29" i="3" s="1"/>
  <c r="H25" i="3"/>
  <c r="D31" i="3"/>
  <c r="E28" i="9" l="1"/>
  <c r="G28" i="9" s="1"/>
  <c r="D29" i="9"/>
  <c r="H27" i="9"/>
  <c r="A30" i="9"/>
  <c r="B29" i="9"/>
  <c r="C29" i="9" s="1"/>
  <c r="B30" i="3"/>
  <c r="C30" i="3" s="1"/>
  <c r="E30" i="3" s="1"/>
  <c r="G30" i="3" s="1"/>
  <c r="A31" i="3"/>
  <c r="D32" i="3"/>
  <c r="H26" i="3"/>
  <c r="H28" i="9" l="1"/>
  <c r="E29" i="9"/>
  <c r="G29" i="9" s="1"/>
  <c r="D30" i="9"/>
  <c r="A31" i="9"/>
  <c r="B30" i="9"/>
  <c r="C30" i="9" s="1"/>
  <c r="D33" i="3"/>
  <c r="A32" i="3"/>
  <c r="B31" i="3"/>
  <c r="C31" i="3" s="1"/>
  <c r="E31" i="3" s="1"/>
  <c r="G31" i="3" s="1"/>
  <c r="H27" i="3"/>
  <c r="E30" i="9" l="1"/>
  <c r="G30" i="9" s="1"/>
  <c r="D31" i="9"/>
  <c r="H29" i="9"/>
  <c r="A32" i="9"/>
  <c r="B31" i="9"/>
  <c r="C31" i="9" s="1"/>
  <c r="H28" i="3"/>
  <c r="D34" i="3"/>
  <c r="B32" i="3"/>
  <c r="C32" i="3" s="1"/>
  <c r="E32" i="3" s="1"/>
  <c r="G32" i="3" s="1"/>
  <c r="A33" i="3"/>
  <c r="H30" i="9" l="1"/>
  <c r="E31" i="9"/>
  <c r="G31" i="9" s="1"/>
  <c r="D32" i="9"/>
  <c r="A33" i="9"/>
  <c r="B32" i="9"/>
  <c r="C32" i="9" s="1"/>
  <c r="A34" i="3"/>
  <c r="B33" i="3"/>
  <c r="C33" i="3" s="1"/>
  <c r="E33" i="3" s="1"/>
  <c r="G33" i="3" s="1"/>
  <c r="H29" i="3"/>
  <c r="D35" i="3"/>
  <c r="H31" i="9" l="1"/>
  <c r="E32" i="9"/>
  <c r="G32" i="9" s="1"/>
  <c r="D33" i="9"/>
  <c r="A34" i="9"/>
  <c r="B33" i="9"/>
  <c r="C33" i="9" s="1"/>
  <c r="D36" i="3"/>
  <c r="H30" i="3"/>
  <c r="B34" i="3"/>
  <c r="C34" i="3" s="1"/>
  <c r="E34" i="3" s="1"/>
  <c r="G34" i="3" s="1"/>
  <c r="A35" i="3"/>
  <c r="H32" i="9" l="1"/>
  <c r="A35" i="9"/>
  <c r="B34" i="9"/>
  <c r="C34" i="9" s="1"/>
  <c r="E33" i="9"/>
  <c r="G33" i="9" s="1"/>
  <c r="D34" i="9"/>
  <c r="H31" i="3"/>
  <c r="A36" i="3"/>
  <c r="B35" i="3"/>
  <c r="C35" i="3" s="1"/>
  <c r="E35" i="3" s="1"/>
  <c r="G35" i="3" s="1"/>
  <c r="D37" i="3"/>
  <c r="A36" i="9" l="1"/>
  <c r="B35" i="9"/>
  <c r="C35" i="9" s="1"/>
  <c r="E34" i="9"/>
  <c r="G34" i="9" s="1"/>
  <c r="D35" i="9"/>
  <c r="H33" i="9"/>
  <c r="D38" i="3"/>
  <c r="H32" i="3"/>
  <c r="B36" i="3"/>
  <c r="C36" i="3" s="1"/>
  <c r="E36" i="3" s="1"/>
  <c r="G36" i="3" s="1"/>
  <c r="A37" i="3"/>
  <c r="H34" i="9" l="1"/>
  <c r="E35" i="9"/>
  <c r="G35" i="9" s="1"/>
  <c r="D36" i="9"/>
  <c r="A37" i="9"/>
  <c r="B36" i="9"/>
  <c r="C36" i="9" s="1"/>
  <c r="A38" i="3"/>
  <c r="B37" i="3"/>
  <c r="C37" i="3" s="1"/>
  <c r="E37" i="3" s="1"/>
  <c r="G37" i="3" s="1"/>
  <c r="H33" i="3"/>
  <c r="D39" i="3"/>
  <c r="E36" i="9" l="1"/>
  <c r="G36" i="9" s="1"/>
  <c r="D37" i="9"/>
  <c r="H35" i="9"/>
  <c r="A38" i="9"/>
  <c r="B37" i="9"/>
  <c r="C37" i="9" s="1"/>
  <c r="D40" i="3"/>
  <c r="H34" i="3"/>
  <c r="A39" i="3"/>
  <c r="B38" i="3"/>
  <c r="C38" i="3" s="1"/>
  <c r="E38" i="3" s="1"/>
  <c r="G38" i="3" s="1"/>
  <c r="H36" i="9" l="1"/>
  <c r="E37" i="9"/>
  <c r="G37" i="9" s="1"/>
  <c r="D38" i="9"/>
  <c r="A39" i="9"/>
  <c r="B38" i="9"/>
  <c r="C38" i="9" s="1"/>
  <c r="A40" i="3"/>
  <c r="B39" i="3"/>
  <c r="C39" i="3" s="1"/>
  <c r="E39" i="3" s="1"/>
  <c r="G39" i="3" s="1"/>
  <c r="H35" i="3"/>
  <c r="D41" i="3"/>
  <c r="H37" i="9" l="1"/>
  <c r="E38" i="9"/>
  <c r="G38" i="9" s="1"/>
  <c r="D39" i="9"/>
  <c r="A40" i="9"/>
  <c r="B39" i="9"/>
  <c r="C39" i="9" s="1"/>
  <c r="D42" i="3"/>
  <c r="H36" i="3"/>
  <c r="A41" i="3"/>
  <c r="B40" i="3"/>
  <c r="C40" i="3" s="1"/>
  <c r="E40" i="3" s="1"/>
  <c r="G40" i="3" s="1"/>
  <c r="E39" i="9" l="1"/>
  <c r="G39" i="9" s="1"/>
  <c r="D40" i="9"/>
  <c r="H38" i="9"/>
  <c r="A41" i="9"/>
  <c r="B40" i="9"/>
  <c r="C40" i="9" s="1"/>
  <c r="D43" i="3"/>
  <c r="A42" i="3"/>
  <c r="B41" i="3"/>
  <c r="C41" i="3" s="1"/>
  <c r="E41" i="3" s="1"/>
  <c r="G41" i="3" s="1"/>
  <c r="H37" i="3"/>
  <c r="H39" i="9" l="1"/>
  <c r="E40" i="9"/>
  <c r="G40" i="9" s="1"/>
  <c r="D41" i="9"/>
  <c r="A42" i="9"/>
  <c r="B41" i="9"/>
  <c r="C41" i="9" s="1"/>
  <c r="B42" i="3"/>
  <c r="C42" i="3" s="1"/>
  <c r="E42" i="3" s="1"/>
  <c r="G42" i="3" s="1"/>
  <c r="A43" i="3"/>
  <c r="H38" i="3"/>
  <c r="D44" i="3"/>
  <c r="H40" i="9" l="1"/>
  <c r="E41" i="9"/>
  <c r="G41" i="9" s="1"/>
  <c r="D42" i="9"/>
  <c r="A43" i="9"/>
  <c r="B42" i="9"/>
  <c r="C42" i="9" s="1"/>
  <c r="A44" i="3"/>
  <c r="B43" i="3"/>
  <c r="C43" i="3" s="1"/>
  <c r="E43" i="3" s="1"/>
  <c r="G43" i="3" s="1"/>
  <c r="D45" i="3"/>
  <c r="H39" i="3"/>
  <c r="E42" i="9" l="1"/>
  <c r="G42" i="9" s="1"/>
  <c r="D43" i="9"/>
  <c r="H41" i="9"/>
  <c r="A44" i="9"/>
  <c r="B43" i="9"/>
  <c r="C43" i="9" s="1"/>
  <c r="D46" i="3"/>
  <c r="H40" i="3"/>
  <c r="B44" i="3"/>
  <c r="C44" i="3" s="1"/>
  <c r="E44" i="3" s="1"/>
  <c r="G44" i="3" s="1"/>
  <c r="A45" i="3"/>
  <c r="H42" i="9" l="1"/>
  <c r="E43" i="9"/>
  <c r="G43" i="9" s="1"/>
  <c r="D44" i="9"/>
  <c r="A45" i="9"/>
  <c r="B44" i="9"/>
  <c r="C44" i="9" s="1"/>
  <c r="A46" i="3"/>
  <c r="B45" i="3"/>
  <c r="C45" i="3" s="1"/>
  <c r="E45" i="3" s="1"/>
  <c r="G45" i="3" s="1"/>
  <c r="H41" i="3"/>
  <c r="D47" i="3"/>
  <c r="E44" i="9" l="1"/>
  <c r="G44" i="9" s="1"/>
  <c r="D45" i="9"/>
  <c r="H43" i="9"/>
  <c r="A46" i="9"/>
  <c r="B45" i="9"/>
  <c r="C45" i="9" s="1"/>
  <c r="B46" i="3"/>
  <c r="C46" i="3" s="1"/>
  <c r="E46" i="3" s="1"/>
  <c r="G46" i="3" s="1"/>
  <c r="A47" i="3"/>
  <c r="D48" i="3"/>
  <c r="H42" i="3"/>
  <c r="H44" i="9" l="1"/>
  <c r="E45" i="9"/>
  <c r="G45" i="9" s="1"/>
  <c r="D46" i="9"/>
  <c r="A47" i="9"/>
  <c r="B46" i="9"/>
  <c r="C46" i="9" s="1"/>
  <c r="H43" i="3"/>
  <c r="D49" i="3"/>
  <c r="A48" i="3"/>
  <c r="B47" i="3"/>
  <c r="C47" i="3" s="1"/>
  <c r="E47" i="3" s="1"/>
  <c r="G47" i="3" s="1"/>
  <c r="E46" i="9" l="1"/>
  <c r="G46" i="9" s="1"/>
  <c r="D47" i="9"/>
  <c r="H45" i="9"/>
  <c r="A48" i="9"/>
  <c r="B47" i="9"/>
  <c r="C47" i="9" s="1"/>
  <c r="D50" i="3"/>
  <c r="B48" i="3"/>
  <c r="C48" i="3" s="1"/>
  <c r="E48" i="3" s="1"/>
  <c r="G48" i="3" s="1"/>
  <c r="A49" i="3"/>
  <c r="H44" i="3"/>
  <c r="E47" i="9" l="1"/>
  <c r="G47" i="9" s="1"/>
  <c r="D48" i="9"/>
  <c r="H46" i="9"/>
  <c r="A49" i="9"/>
  <c r="B48" i="9"/>
  <c r="C48" i="9" s="1"/>
  <c r="H45" i="3"/>
  <c r="D51" i="3"/>
  <c r="A50" i="3"/>
  <c r="B49" i="3"/>
  <c r="C49" i="3" s="1"/>
  <c r="E49" i="3" s="1"/>
  <c r="G49" i="3" s="1"/>
  <c r="E48" i="9" l="1"/>
  <c r="G48" i="9" s="1"/>
  <c r="D49" i="9"/>
  <c r="H47" i="9"/>
  <c r="A50" i="9"/>
  <c r="B49" i="9"/>
  <c r="C49" i="9" s="1"/>
  <c r="H46" i="3"/>
  <c r="B50" i="3"/>
  <c r="C50" i="3" s="1"/>
  <c r="E50" i="3" s="1"/>
  <c r="G50" i="3" s="1"/>
  <c r="A51" i="3"/>
  <c r="D52" i="3"/>
  <c r="H48" i="9" l="1"/>
  <c r="E49" i="9"/>
  <c r="G49" i="9" s="1"/>
  <c r="D50" i="9"/>
  <c r="A51" i="9"/>
  <c r="B50" i="9"/>
  <c r="C50" i="9" s="1"/>
  <c r="H47" i="3"/>
  <c r="A52" i="3"/>
  <c r="B51" i="3"/>
  <c r="C51" i="3" s="1"/>
  <c r="E51" i="3" s="1"/>
  <c r="G51" i="3" s="1"/>
  <c r="D53" i="3"/>
  <c r="H49" i="9" l="1"/>
  <c r="E50" i="9"/>
  <c r="G50" i="9" s="1"/>
  <c r="D51" i="9"/>
  <c r="A52" i="9"/>
  <c r="B51" i="9"/>
  <c r="C51" i="9" s="1"/>
  <c r="B52" i="3"/>
  <c r="C52" i="3" s="1"/>
  <c r="E52" i="3" s="1"/>
  <c r="G52" i="3" s="1"/>
  <c r="A53" i="3"/>
  <c r="D54" i="3"/>
  <c r="H48" i="3"/>
  <c r="H50" i="9" l="1"/>
  <c r="E51" i="9"/>
  <c r="G51" i="9" s="1"/>
  <c r="D52" i="9"/>
  <c r="A53" i="9"/>
  <c r="B52" i="9"/>
  <c r="C52" i="9" s="1"/>
  <c r="A54" i="3"/>
  <c r="B53" i="3"/>
  <c r="C53" i="3" s="1"/>
  <c r="E53" i="3" s="1"/>
  <c r="G53" i="3" s="1"/>
  <c r="H49" i="3"/>
  <c r="D55" i="3"/>
  <c r="E52" i="9" l="1"/>
  <c r="G52" i="9" s="1"/>
  <c r="D53" i="9"/>
  <c r="H51" i="9"/>
  <c r="A54" i="9"/>
  <c r="B53" i="9"/>
  <c r="C53" i="9" s="1"/>
  <c r="H50" i="3"/>
  <c r="D56" i="3"/>
  <c r="A55" i="3"/>
  <c r="B54" i="3"/>
  <c r="C54" i="3" s="1"/>
  <c r="E54" i="3" s="1"/>
  <c r="G54" i="3" s="1"/>
  <c r="H52" i="9" l="1"/>
  <c r="E53" i="9"/>
  <c r="G53" i="9" s="1"/>
  <c r="D54" i="9"/>
  <c r="A55" i="9"/>
  <c r="B54" i="9"/>
  <c r="C54" i="9" s="1"/>
  <c r="D57" i="3"/>
  <c r="H51" i="3"/>
  <c r="A56" i="3"/>
  <c r="B55" i="3"/>
  <c r="C55" i="3" s="1"/>
  <c r="E55" i="3" s="1"/>
  <c r="G55" i="3" s="1"/>
  <c r="H53" i="9" l="1"/>
  <c r="E54" i="9"/>
  <c r="G54" i="9" s="1"/>
  <c r="D55" i="9"/>
  <c r="A56" i="9"/>
  <c r="B55" i="9"/>
  <c r="C55" i="9" s="1"/>
  <c r="D58" i="3"/>
  <c r="A57" i="3"/>
  <c r="B56" i="3"/>
  <c r="C56" i="3" s="1"/>
  <c r="E56" i="3" s="1"/>
  <c r="G56" i="3" s="1"/>
  <c r="H52" i="3"/>
  <c r="E55" i="9" l="1"/>
  <c r="G55" i="9" s="1"/>
  <c r="D56" i="9"/>
  <c r="H54" i="9"/>
  <c r="A57" i="9"/>
  <c r="B56" i="9"/>
  <c r="C56" i="9" s="1"/>
  <c r="H53" i="3"/>
  <c r="A58" i="3"/>
  <c r="B57" i="3"/>
  <c r="C57" i="3" s="1"/>
  <c r="E57" i="3" s="1"/>
  <c r="G57" i="3" s="1"/>
  <c r="D59" i="3"/>
  <c r="E56" i="9" l="1"/>
  <c r="G56" i="9" s="1"/>
  <c r="D57" i="9"/>
  <c r="H55" i="9"/>
  <c r="A58" i="9"/>
  <c r="B57" i="9"/>
  <c r="C57" i="9" s="1"/>
  <c r="D60" i="3"/>
  <c r="H54" i="3"/>
  <c r="B58" i="3"/>
  <c r="C58" i="3" s="1"/>
  <c r="E58" i="3" s="1"/>
  <c r="G58" i="3" s="1"/>
  <c r="A59" i="3"/>
  <c r="E57" i="9" l="1"/>
  <c r="G57" i="9" s="1"/>
  <c r="D58" i="9"/>
  <c r="H56" i="9"/>
  <c r="A59" i="9"/>
  <c r="B58" i="9"/>
  <c r="C58" i="9" s="1"/>
  <c r="H55" i="3"/>
  <c r="D61" i="3"/>
  <c r="A60" i="3"/>
  <c r="B59" i="3"/>
  <c r="C59" i="3" s="1"/>
  <c r="E59" i="3" s="1"/>
  <c r="G59" i="3" s="1"/>
  <c r="H57" i="9" l="1"/>
  <c r="E58" i="9"/>
  <c r="G58" i="9" s="1"/>
  <c r="D59" i="9"/>
  <c r="A60" i="9"/>
  <c r="B59" i="9"/>
  <c r="C59" i="9" s="1"/>
  <c r="D62" i="3"/>
  <c r="H56" i="3"/>
  <c r="B60" i="3"/>
  <c r="C60" i="3" s="1"/>
  <c r="E60" i="3" s="1"/>
  <c r="G60" i="3" s="1"/>
  <c r="A61" i="3"/>
  <c r="H58" i="9" l="1"/>
  <c r="E59" i="9"/>
  <c r="G59" i="9" s="1"/>
  <c r="D60" i="9"/>
  <c r="A61" i="9"/>
  <c r="B60" i="9"/>
  <c r="C60" i="9" s="1"/>
  <c r="H57" i="3"/>
  <c r="A62" i="3"/>
  <c r="B61" i="3"/>
  <c r="C61" i="3" s="1"/>
  <c r="E61" i="3" s="1"/>
  <c r="G61" i="3" s="1"/>
  <c r="D63" i="3"/>
  <c r="H59" i="9" l="1"/>
  <c r="E60" i="9"/>
  <c r="G60" i="9" s="1"/>
  <c r="D61" i="9"/>
  <c r="A62" i="9"/>
  <c r="B61" i="9"/>
  <c r="C61" i="9" s="1"/>
  <c r="B62" i="3"/>
  <c r="C62" i="3" s="1"/>
  <c r="E62" i="3" s="1"/>
  <c r="G62" i="3" s="1"/>
  <c r="A63" i="3"/>
  <c r="B63" i="3" s="1"/>
  <c r="C63" i="3" s="1"/>
  <c r="E63" i="3" s="1"/>
  <c r="H58" i="3"/>
  <c r="D64" i="3"/>
  <c r="E61" i="9" l="1"/>
  <c r="G61" i="9" s="1"/>
  <c r="D62" i="9"/>
  <c r="H60" i="9"/>
  <c r="A63" i="9"/>
  <c r="B63" i="9" s="1"/>
  <c r="C63" i="9" s="1"/>
  <c r="B62" i="9"/>
  <c r="C62" i="9" s="1"/>
  <c r="G63" i="3"/>
  <c r="G64" i="3" s="1"/>
  <c r="E64" i="3"/>
  <c r="H59" i="3"/>
  <c r="I58" i="3"/>
  <c r="E62" i="9" l="1"/>
  <c r="G62" i="9" s="1"/>
  <c r="D63" i="9"/>
  <c r="H61" i="9"/>
  <c r="I59" i="3"/>
  <c r="H60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E63" i="9" l="1"/>
  <c r="D64" i="9"/>
  <c r="H62" i="9"/>
  <c r="I60" i="3"/>
  <c r="H61" i="3"/>
  <c r="G63" i="9" l="1"/>
  <c r="G64" i="9" s="1"/>
  <c r="E64" i="9"/>
  <c r="H62" i="3"/>
  <c r="I61" i="3"/>
  <c r="H63" i="9" l="1"/>
  <c r="I63" i="9" s="1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H63" i="3"/>
  <c r="I63" i="3" s="1"/>
  <c r="I62" i="3"/>
</calcChain>
</file>

<file path=xl/sharedStrings.xml><?xml version="1.0" encoding="utf-8"?>
<sst xmlns="http://schemas.openxmlformats.org/spreadsheetml/2006/main" count="67" uniqueCount="62">
  <si>
    <t>Lutjanus gibbus</t>
    <phoneticPr fontId="4" type="noConversion"/>
  </si>
  <si>
    <t>Years</t>
    <phoneticPr fontId="4" type="noConversion"/>
  </si>
  <si>
    <t>cm</t>
    <phoneticPr fontId="4" type="noConversion"/>
  </si>
  <si>
    <t>kg</t>
    <phoneticPr fontId="4" type="noConversion"/>
  </si>
  <si>
    <t>Species</t>
    <phoneticPr fontId="4" type="noConversion"/>
  </si>
  <si>
    <t>Time in</t>
    <phoneticPr fontId="4" type="noConversion"/>
  </si>
  <si>
    <t>M/k</t>
    <phoneticPr fontId="4" type="noConversion"/>
  </si>
  <si>
    <t>Length in</t>
    <phoneticPr fontId="4" type="noConversion"/>
  </si>
  <si>
    <t>Lm/Linf</t>
    <phoneticPr fontId="4" type="noConversion"/>
  </si>
  <si>
    <t>Weight in</t>
    <phoneticPr fontId="4" type="noConversion"/>
  </si>
  <si>
    <t>Von Bert. Growth equation</t>
    <phoneticPr fontId="4" type="noConversion"/>
  </si>
  <si>
    <t>Length-Wt. Relationship</t>
    <phoneticPr fontId="4" type="noConversion"/>
  </si>
  <si>
    <t>Population Model</t>
    <phoneticPr fontId="4" type="noConversion"/>
  </si>
  <si>
    <t>Lt=Linf*(1-e^(-k*(t-t0)))</t>
  </si>
  <si>
    <t>weight =a * Length ^b</t>
    <phoneticPr fontId="4" type="noConversion"/>
  </si>
  <si>
    <t>Number at Time (t) = Number at Time (t-1) x exp(-M)</t>
    <phoneticPr fontId="4" type="noConversion"/>
  </si>
  <si>
    <t>t0</t>
  </si>
  <si>
    <t>a</t>
    <phoneticPr fontId="4" type="noConversion"/>
  </si>
  <si>
    <t>M</t>
    <phoneticPr fontId="4" type="noConversion"/>
  </si>
  <si>
    <t>K</t>
  </si>
  <si>
    <t>b</t>
    <phoneticPr fontId="4" type="noConversion"/>
  </si>
  <si>
    <t>Number@ t=0</t>
    <phoneticPr fontId="4" type="noConversion"/>
  </si>
  <si>
    <t>Linf</t>
  </si>
  <si>
    <t>Lm</t>
    <phoneticPr fontId="4" type="noConversion"/>
  </si>
  <si>
    <t>Age</t>
  </si>
  <si>
    <t>Length (mm)</t>
    <phoneticPr fontId="4" type="noConversion"/>
  </si>
  <si>
    <t>Weight</t>
    <phoneticPr fontId="4" type="noConversion"/>
  </si>
  <si>
    <t>Number</t>
    <phoneticPr fontId="4" type="noConversion"/>
  </si>
  <si>
    <t>Biomass</t>
    <phoneticPr fontId="4" type="noConversion"/>
  </si>
  <si>
    <t>Maturity Ogive</t>
    <phoneticPr fontId="4" type="noConversion"/>
  </si>
  <si>
    <t>Sp. Biomass</t>
    <phoneticPr fontId="4" type="noConversion"/>
  </si>
  <si>
    <t>Cum. Sp. B</t>
    <phoneticPr fontId="4" type="noConversion"/>
  </si>
  <si>
    <t>SPR (%)</t>
    <phoneticPr fontId="4" type="noConversion"/>
  </si>
  <si>
    <t>References</t>
    <phoneticPr fontId="4" type="noConversion"/>
  </si>
  <si>
    <t>Choat &amp; Robertson</t>
    <phoneticPr fontId="4" type="noConversion"/>
  </si>
  <si>
    <t>Lutjanus gibbus</t>
  </si>
  <si>
    <t>Time in</t>
  </si>
  <si>
    <t>Years</t>
  </si>
  <si>
    <t>M/k</t>
  </si>
  <si>
    <t>Length in</t>
  </si>
  <si>
    <t>cm</t>
  </si>
  <si>
    <t>Lm/Linf</t>
  </si>
  <si>
    <t>Weight in</t>
  </si>
  <si>
    <t>kg</t>
  </si>
  <si>
    <t>Von Bert. Growth equation</t>
  </si>
  <si>
    <t>Length-Wt. Relationship</t>
  </si>
  <si>
    <t>Population Model</t>
  </si>
  <si>
    <t>weight =a * Length ^b</t>
  </si>
  <si>
    <t>Number at Time (t) = Number at Time (t-1) x exp(-M)</t>
  </si>
  <si>
    <t>a</t>
  </si>
  <si>
    <t>M</t>
  </si>
  <si>
    <t>b</t>
  </si>
  <si>
    <t>Number@ t=0</t>
  </si>
  <si>
    <t>Lm</t>
  </si>
  <si>
    <t>Length (mm)</t>
  </si>
  <si>
    <t>Weight</t>
  </si>
  <si>
    <t>Number</t>
  </si>
  <si>
    <t>Biomass</t>
  </si>
  <si>
    <t>Maturity Ogive</t>
  </si>
  <si>
    <t>SPR (%)</t>
  </si>
  <si>
    <t>SSB</t>
  </si>
  <si>
    <t>Cum. SSB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</si>
</sst>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.0_);_(* \(#,##0.0\);_(* &quot;-&quot;??_);_(@_)"/>
  </numFmts>
  <fonts count="10" x14ac:knownFonts="1">
    <font>
      <sz val="11"/>
      <color indexed="8"/>
      <name val="Calibri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12"/>
      <name val="Cambria"/>
      <family val="1"/>
    </font>
    <font>
      <b/>
      <sz val="12"/>
      <name val="Cambria"/>
      <family val="1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2" fontId="0" fillId="0" borderId="0" xfId="0" applyNumberFormat="1"/>
    <xf numFmtId="11" fontId="0" fillId="0" borderId="0" xfId="0" applyNumberFormat="1"/>
    <xf numFmtId="0" fontId="3" fillId="0" borderId="0" xfId="1"/>
    <xf numFmtId="0" fontId="1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0" fontId="7" fillId="0" borderId="0" xfId="0" applyFont="1"/>
    <xf numFmtId="2" fontId="0" fillId="0" borderId="0" xfId="0" applyNumberFormat="1"/>
    <xf numFmtId="2" fontId="0" fillId="0" borderId="0" xfId="0" applyNumberFormat="1"/>
    <xf numFmtId="165" fontId="0" fillId="0" borderId="0" xfId="3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3" applyNumberFormat="1" applyFont="1" applyBorder="1"/>
    <xf numFmtId="0" fontId="9" fillId="0" borderId="1" xfId="0" applyFont="1" applyBorder="1"/>
  </cellXfs>
  <cellStyles count="4">
    <cellStyle name="Comma" xfId="3" builtinId="3"/>
    <cellStyle name="Normal" xfId="0" builtinId="0"/>
    <cellStyle name="Normal 2" xfId="1"/>
    <cellStyle name="Normal 4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Wt @ Age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Lutjanus!$C$11</c:f>
              <c:strCache>
                <c:ptCount val="1"/>
                <c:pt idx="0">
                  <c:v>Weight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Lutjanus!$C$12:$C$32</c:f>
              <c:numCache>
                <c:formatCode>0.00</c:formatCode>
                <c:ptCount val="21"/>
                <c:pt idx="0">
                  <c:v>0</c:v>
                </c:pt>
                <c:pt idx="1">
                  <c:v>9.0192010288563287E-2</c:v>
                </c:pt>
                <c:pt idx="2">
                  <c:v>0.48573466791060987</c:v>
                </c:pt>
                <c:pt idx="3">
                  <c:v>1.0053322591878127</c:v>
                </c:pt>
                <c:pt idx="4">
                  <c:v>1.4626768562971884</c:v>
                </c:pt>
                <c:pt idx="5">
                  <c:v>1.800195835391398</c:v>
                </c:pt>
                <c:pt idx="6">
                  <c:v>2.0279468508747365</c:v>
                </c:pt>
                <c:pt idx="7">
                  <c:v>2.1742860831201742</c:v>
                </c:pt>
                <c:pt idx="8">
                  <c:v>2.2657329488636377</c:v>
                </c:pt>
                <c:pt idx="9">
                  <c:v>2.321959778482428</c:v>
                </c:pt>
                <c:pt idx="10">
                  <c:v>2.3562029587651816</c:v>
                </c:pt>
                <c:pt idx="11">
                  <c:v>2.3769398609445918</c:v>
                </c:pt>
                <c:pt idx="12">
                  <c:v>2.3894552959449342</c:v>
                </c:pt>
                <c:pt idx="13">
                  <c:v>2.3969935403292051</c:v>
                </c:pt>
                <c:pt idx="14">
                  <c:v>2.4015284499093754</c:v>
                </c:pt>
                <c:pt idx="15">
                  <c:v>2.4042546124286148</c:v>
                </c:pt>
                <c:pt idx="16">
                  <c:v>2.4058927322907282</c:v>
                </c:pt>
                <c:pt idx="17">
                  <c:v>2.4068768024652885</c:v>
                </c:pt>
                <c:pt idx="18">
                  <c:v>2.4074678716299691</c:v>
                </c:pt>
                <c:pt idx="19">
                  <c:v>2.4078228563142066</c:v>
                </c:pt>
                <c:pt idx="20">
                  <c:v>2.4080360411738946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36928"/>
        <c:axId val="82238848"/>
      </c:lineChart>
      <c:catAx>
        <c:axId val="8223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400"/>
                  <a:t>Age (Years)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388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22388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400"/>
                  <a:t>Weight (kg)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3692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Sp. Biomass @ Age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Lutjanus!$G$11</c:f>
              <c:strCache>
                <c:ptCount val="1"/>
                <c:pt idx="0">
                  <c:v>Sp. Biomass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Lutjanus!$G$12:$G$32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60.302174406602404</c:v>
                </c:pt>
                <c:pt idx="3">
                  <c:v>228.67241012786027</c:v>
                </c:pt>
                <c:pt idx="4">
                  <c:v>360.6916719905401</c:v>
                </c:pt>
                <c:pt idx="5">
                  <c:v>312.82712929903164</c:v>
                </c:pt>
                <c:pt idx="6">
                  <c:v>248.33512804500276</c:v>
                </c:pt>
                <c:pt idx="7">
                  <c:v>187.62694418810824</c:v>
                </c:pt>
                <c:pt idx="8">
                  <c:v>137.77936251241758</c:v>
                </c:pt>
                <c:pt idx="9">
                  <c:v>99.500915007693507</c:v>
                </c:pt>
                <c:pt idx="10">
                  <c:v>71.151164166633492</c:v>
                </c:pt>
                <c:pt idx="11">
                  <c:v>50.580653770773786</c:v>
                </c:pt>
                <c:pt idx="12">
                  <c:v>35.831260449439547</c:v>
                </c:pt>
                <c:pt idx="13">
                  <c:v>25.329520647433267</c:v>
                </c:pt>
                <c:pt idx="14">
                  <c:v>17.883181099438328</c:v>
                </c:pt>
                <c:pt idx="15">
                  <c:v>12.616370315035864</c:v>
                </c:pt>
                <c:pt idx="16">
                  <c:v>8.8966634404878651</c:v>
                </c:pt>
                <c:pt idx="17">
                  <c:v>6.2719370946815367</c:v>
                </c:pt>
                <c:pt idx="18">
                  <c:v>4.4208447532177271</c:v>
                </c:pt>
                <c:pt idx="19">
                  <c:v>3.1157760021165024</c:v>
                </c:pt>
                <c:pt idx="20">
                  <c:v>2.1958446383517667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61472"/>
        <c:axId val="41575936"/>
      </c:lineChart>
      <c:catAx>
        <c:axId val="4156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400"/>
                  <a:t>Age (Years)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5759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15759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Sp. Biomass (kg)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561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SPR @ Age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5436527224199"/>
          <c:y val="0.21780104712041901"/>
          <c:w val="0.81282287244958595"/>
          <c:h val="0.56550758594200101"/>
        </c:manualLayout>
      </c:layout>
      <c:lineChart>
        <c:grouping val="standard"/>
        <c:varyColors val="0"/>
        <c:ser>
          <c:idx val="0"/>
          <c:order val="0"/>
          <c:tx>
            <c:strRef>
              <c:f>Lutjanus!$I$11</c:f>
              <c:strCache>
                <c:ptCount val="1"/>
                <c:pt idx="0">
                  <c:v>SPR (%)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Lutjanus!$I$12:$I$32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3.2088098628852251</c:v>
                </c:pt>
                <c:pt idx="3">
                  <c:v>15.376966189063641</c:v>
                </c:pt>
                <c:pt idx="4">
                  <c:v>34.570154592848404</c:v>
                </c:pt>
                <c:pt idx="5">
                  <c:v>51.216366570287462</c:v>
                </c:pt>
                <c:pt idx="6">
                  <c:v>64.430818885035549</c:v>
                </c:pt>
                <c:pt idx="7">
                  <c:v>74.414856690940908</c:v>
                </c:pt>
                <c:pt idx="8">
                  <c:v>81.746396252862212</c:v>
                </c:pt>
                <c:pt idx="9">
                  <c:v>87.041056363954894</c:v>
                </c:pt>
                <c:pt idx="10">
                  <c:v>90.827164569510117</c:v>
                </c:pt>
                <c:pt idx="11">
                  <c:v>93.518671174171971</c:v>
                </c:pt>
                <c:pt idx="12">
                  <c:v>95.42533047893464</c:v>
                </c:pt>
                <c:pt idx="13">
                  <c:v>96.773169366594075</c:v>
                </c:pt>
                <c:pt idx="14">
                  <c:v>97.724772330439393</c:v>
                </c:pt>
                <c:pt idx="15">
                  <c:v>98.396116836654528</c:v>
                </c:pt>
                <c:pt idx="16">
                  <c:v>98.869527649374447</c:v>
                </c:pt>
                <c:pt idx="17">
                  <c:v>99.203271064215656</c:v>
                </c:pt>
                <c:pt idx="18">
                  <c:v>99.438513829273518</c:v>
                </c:pt>
                <c:pt idx="19">
                  <c:v>99.60431104744211</c:v>
                </c:pt>
                <c:pt idx="20">
                  <c:v>99.721156716810455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02432"/>
        <c:axId val="54371840"/>
      </c:lineChart>
      <c:catAx>
        <c:axId val="4160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400"/>
                  <a:t>Age (Years)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7184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43718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400"/>
                  <a:t>SPR (%)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02432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Weight vs Length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pPr>
              <a:solidFill>
                <a:srgbClr val="C0504D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Lutjanus!$B$12:$B$33</c:f>
              <c:numCache>
                <c:formatCode>0</c:formatCode>
                <c:ptCount val="22"/>
                <c:pt idx="0">
                  <c:v>0</c:v>
                </c:pt>
                <c:pt idx="1">
                  <c:v>14.062555625808242</c:v>
                </c:pt>
                <c:pt idx="2">
                  <c:v>22.507058105907642</c:v>
                </c:pt>
                <c:pt idx="3">
                  <c:v>27.577944510476556</c:v>
                </c:pt>
                <c:pt idx="4">
                  <c:v>30.62298937707941</c:v>
                </c:pt>
                <c:pt idx="5">
                  <c:v>32.451525356759412</c:v>
                </c:pt>
                <c:pt idx="6">
                  <c:v>33.549553128256406</c:v>
                </c:pt>
                <c:pt idx="7">
                  <c:v>34.208913950453443</c:v>
                </c:pt>
                <c:pt idx="8">
                  <c:v>34.604857209024779</c:v>
                </c:pt>
                <c:pt idx="9">
                  <c:v>34.842619385257386</c:v>
                </c:pt>
                <c:pt idx="10">
                  <c:v>34.985394520893855</c:v>
                </c:pt>
                <c:pt idx="11">
                  <c:v>35.071130358607867</c:v>
                </c:pt>
                <c:pt idx="12">
                  <c:v>35.122614350100903</c:v>
                </c:pt>
                <c:pt idx="13">
                  <c:v>35.153530259372083</c:v>
                </c:pt>
                <c:pt idx="14">
                  <c:v>35.172095126204383</c:v>
                </c:pt>
                <c:pt idx="15">
                  <c:v>35.183243246658421</c:v>
                </c:pt>
                <c:pt idx="16">
                  <c:v>35.189937643703132</c:v>
                </c:pt>
                <c:pt idx="17">
                  <c:v>35.193957599531295</c:v>
                </c:pt>
                <c:pt idx="18">
                  <c:v>35.196371565233136</c:v>
                </c:pt>
                <c:pt idx="19">
                  <c:v>35.197821140964486</c:v>
                </c:pt>
                <c:pt idx="20">
                  <c:v>35.198691604782326</c:v>
                </c:pt>
                <c:pt idx="21">
                  <c:v>35.199214314456448</c:v>
                </c:pt>
              </c:numCache>
            </c:numRef>
          </c:xVal>
          <c:yVal>
            <c:numRef>
              <c:f>Lutjanus!$C$12:$C$33</c:f>
              <c:numCache>
                <c:formatCode>0.00</c:formatCode>
                <c:ptCount val="22"/>
                <c:pt idx="0">
                  <c:v>0</c:v>
                </c:pt>
                <c:pt idx="1">
                  <c:v>9.0192010288563287E-2</c:v>
                </c:pt>
                <c:pt idx="2">
                  <c:v>0.48573466791060987</c:v>
                </c:pt>
                <c:pt idx="3">
                  <c:v>1.0053322591878127</c:v>
                </c:pt>
                <c:pt idx="4">
                  <c:v>1.4626768562971884</c:v>
                </c:pt>
                <c:pt idx="5">
                  <c:v>1.800195835391398</c:v>
                </c:pt>
                <c:pt idx="6">
                  <c:v>2.0279468508747365</c:v>
                </c:pt>
                <c:pt idx="7">
                  <c:v>2.1742860831201742</c:v>
                </c:pt>
                <c:pt idx="8">
                  <c:v>2.2657329488636377</c:v>
                </c:pt>
                <c:pt idx="9">
                  <c:v>2.321959778482428</c:v>
                </c:pt>
                <c:pt idx="10">
                  <c:v>2.3562029587651816</c:v>
                </c:pt>
                <c:pt idx="11">
                  <c:v>2.3769398609445918</c:v>
                </c:pt>
                <c:pt idx="12">
                  <c:v>2.3894552959449342</c:v>
                </c:pt>
                <c:pt idx="13">
                  <c:v>2.3969935403292051</c:v>
                </c:pt>
                <c:pt idx="14">
                  <c:v>2.4015284499093754</c:v>
                </c:pt>
                <c:pt idx="15">
                  <c:v>2.4042546124286148</c:v>
                </c:pt>
                <c:pt idx="16">
                  <c:v>2.4058927322907282</c:v>
                </c:pt>
                <c:pt idx="17">
                  <c:v>2.4068768024652885</c:v>
                </c:pt>
                <c:pt idx="18">
                  <c:v>2.4074678716299691</c:v>
                </c:pt>
                <c:pt idx="19">
                  <c:v>2.4078228563142066</c:v>
                </c:pt>
                <c:pt idx="20">
                  <c:v>2.4080360411738946</c:v>
                </c:pt>
                <c:pt idx="21">
                  <c:v>2.4081640642761126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83680"/>
        <c:axId val="92745728"/>
      </c:scatterChart>
      <c:valAx>
        <c:axId val="8218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Length (cm)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745728"/>
        <c:crosses val="autoZero"/>
        <c:crossBetween val="midCat"/>
        <c:majorUnit val="10"/>
        <c:minorUnit val="1"/>
      </c:valAx>
      <c:valAx>
        <c:axId val="927457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 Wt. (kg)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18368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Length @ Age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Lutjanus!$B$11</c:f>
              <c:strCache>
                <c:ptCount val="1"/>
                <c:pt idx="0">
                  <c:v>Length (mm)</c:v>
                </c:pt>
              </c:strCache>
            </c:strRef>
          </c:tx>
          <c:marker>
            <c:symbol val="none"/>
          </c:marker>
          <c:cat>
            <c:numRef>
              <c:f>Lutjanus!$A$12:$A$32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Lutjanus!$B$12:$B$32</c:f>
              <c:numCache>
                <c:formatCode>0</c:formatCode>
                <c:ptCount val="21"/>
                <c:pt idx="0">
                  <c:v>0</c:v>
                </c:pt>
                <c:pt idx="1">
                  <c:v>14.062555625808242</c:v>
                </c:pt>
                <c:pt idx="2">
                  <c:v>22.507058105907642</c:v>
                </c:pt>
                <c:pt idx="3">
                  <c:v>27.577944510476556</c:v>
                </c:pt>
                <c:pt idx="4">
                  <c:v>30.62298937707941</c:v>
                </c:pt>
                <c:pt idx="5">
                  <c:v>32.451525356759412</c:v>
                </c:pt>
                <c:pt idx="6">
                  <c:v>33.549553128256406</c:v>
                </c:pt>
                <c:pt idx="7">
                  <c:v>34.208913950453443</c:v>
                </c:pt>
                <c:pt idx="8">
                  <c:v>34.604857209024779</c:v>
                </c:pt>
                <c:pt idx="9">
                  <c:v>34.842619385257386</c:v>
                </c:pt>
                <c:pt idx="10">
                  <c:v>34.985394520893855</c:v>
                </c:pt>
                <c:pt idx="11">
                  <c:v>35.071130358607867</c:v>
                </c:pt>
                <c:pt idx="12">
                  <c:v>35.122614350100903</c:v>
                </c:pt>
                <c:pt idx="13">
                  <c:v>35.153530259372083</c:v>
                </c:pt>
                <c:pt idx="14">
                  <c:v>35.172095126204383</c:v>
                </c:pt>
                <c:pt idx="15">
                  <c:v>35.183243246658421</c:v>
                </c:pt>
                <c:pt idx="16">
                  <c:v>35.189937643703132</c:v>
                </c:pt>
                <c:pt idx="17">
                  <c:v>35.193957599531295</c:v>
                </c:pt>
                <c:pt idx="18">
                  <c:v>35.196371565233136</c:v>
                </c:pt>
                <c:pt idx="19">
                  <c:v>35.197821140964486</c:v>
                </c:pt>
                <c:pt idx="20">
                  <c:v>35.198691604782326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0304"/>
        <c:axId val="92772224"/>
      </c:lineChart>
      <c:catAx>
        <c:axId val="9277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772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2772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Length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9277030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15</xdr:row>
      <xdr:rowOff>66675</xdr:rowOff>
    </xdr:from>
    <xdr:to>
      <xdr:col>20</xdr:col>
      <xdr:colOff>15875</xdr:colOff>
      <xdr:row>30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123825</xdr:colOff>
      <xdr:row>0</xdr:row>
      <xdr:rowOff>79375</xdr:rowOff>
    </xdr:from>
    <xdr:to>
      <xdr:col>20</xdr:col>
      <xdr:colOff>73025</xdr:colOff>
      <xdr:row>15</xdr:row>
      <xdr:rowOff>3175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101600</xdr:colOff>
      <xdr:row>15</xdr:row>
      <xdr:rowOff>79375</xdr:rowOff>
    </xdr:from>
    <xdr:to>
      <xdr:col>15</xdr:col>
      <xdr:colOff>44450</xdr:colOff>
      <xdr:row>30</xdr:row>
      <xdr:rowOff>15875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</xdr:colOff>
      <xdr:row>31</xdr:row>
      <xdr:rowOff>114300</xdr:rowOff>
    </xdr:from>
    <xdr:to>
      <xdr:col>14</xdr:col>
      <xdr:colOff>701675</xdr:colOff>
      <xdr:row>46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104775</xdr:colOff>
      <xdr:row>0</xdr:row>
      <xdr:rowOff>69850</xdr:rowOff>
    </xdr:from>
    <xdr:to>
      <xdr:col>15</xdr:col>
      <xdr:colOff>79375</xdr:colOff>
      <xdr:row>14</xdr:row>
      <xdr:rowOff>184150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64" workbookViewId="0">
      <selection activeCell="V13" sqref="V13"/>
    </sheetView>
  </sheetViews>
  <sheetFormatPr defaultColWidth="11.42578125" defaultRowHeight="15" x14ac:dyDescent="0.25"/>
  <cols>
    <col min="1" max="1" width="6.85546875" customWidth="1"/>
    <col min="2" max="2" width="13.140625" customWidth="1"/>
    <col min="4" max="4" width="8.28515625" customWidth="1"/>
    <col min="5" max="5" width="10.42578125" customWidth="1"/>
    <col min="6" max="6" width="8.42578125" customWidth="1"/>
    <col min="7" max="7" width="12.28515625" customWidth="1"/>
    <col min="8" max="8" width="10.85546875" customWidth="1"/>
    <col min="9" max="9" width="9.7109375" customWidth="1"/>
  </cols>
  <sheetData>
    <row r="1" spans="1:9" ht="15.75" x14ac:dyDescent="0.25">
      <c r="A1" s="1" t="s">
        <v>4</v>
      </c>
      <c r="B1" s="2" t="s">
        <v>0</v>
      </c>
      <c r="D1" s="1" t="s">
        <v>5</v>
      </c>
      <c r="E1" t="s">
        <v>1</v>
      </c>
    </row>
    <row r="2" spans="1:9" x14ac:dyDescent="0.25">
      <c r="A2" s="3" t="s">
        <v>6</v>
      </c>
      <c r="B2" s="12">
        <f>G7/B8</f>
        <v>0.68627450980392146</v>
      </c>
      <c r="D2" s="1" t="s">
        <v>7</v>
      </c>
      <c r="E2" t="s">
        <v>2</v>
      </c>
    </row>
    <row r="3" spans="1:9" ht="15.75" x14ac:dyDescent="0.25">
      <c r="A3" s="4" t="s">
        <v>8</v>
      </c>
      <c r="B3" s="5">
        <f>G9/B9</f>
        <v>0.71022727272727271</v>
      </c>
      <c r="D3" s="1" t="s">
        <v>9</v>
      </c>
      <c r="E3" t="s">
        <v>3</v>
      </c>
    </row>
    <row r="5" spans="1:9" x14ac:dyDescent="0.25">
      <c r="A5" s="1" t="s">
        <v>10</v>
      </c>
      <c r="D5" s="1" t="s">
        <v>11</v>
      </c>
      <c r="F5" s="1" t="s">
        <v>12</v>
      </c>
    </row>
    <row r="6" spans="1:9" x14ac:dyDescent="0.25">
      <c r="A6" t="s">
        <v>13</v>
      </c>
      <c r="D6" t="s">
        <v>14</v>
      </c>
      <c r="F6" t="s">
        <v>15</v>
      </c>
    </row>
    <row r="7" spans="1:9" x14ac:dyDescent="0.25">
      <c r="A7" s="11" t="s">
        <v>16</v>
      </c>
      <c r="B7">
        <v>0</v>
      </c>
      <c r="D7" s="1" t="s">
        <v>17</v>
      </c>
      <c r="E7" s="6">
        <v>6.9999999999999999E-6</v>
      </c>
      <c r="F7" s="1" t="s">
        <v>18</v>
      </c>
      <c r="G7" s="7">
        <v>0.35</v>
      </c>
    </row>
    <row r="8" spans="1:9" x14ac:dyDescent="0.25">
      <c r="A8" s="11" t="s">
        <v>19</v>
      </c>
      <c r="B8">
        <v>0.51</v>
      </c>
      <c r="D8" s="1" t="s">
        <v>20</v>
      </c>
      <c r="E8">
        <v>3.58</v>
      </c>
      <c r="F8" s="1" t="s">
        <v>21</v>
      </c>
      <c r="G8">
        <v>1000</v>
      </c>
    </row>
    <row r="9" spans="1:9" x14ac:dyDescent="0.25">
      <c r="A9" s="11" t="s">
        <v>22</v>
      </c>
      <c r="B9">
        <v>35.200000000000003</v>
      </c>
      <c r="D9" s="1"/>
      <c r="F9" s="1" t="s">
        <v>23</v>
      </c>
      <c r="G9">
        <v>25</v>
      </c>
    </row>
    <row r="11" spans="1:9" x14ac:dyDescent="0.25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29</v>
      </c>
      <c r="G11" s="1" t="s">
        <v>30</v>
      </c>
      <c r="H11" s="1" t="s">
        <v>31</v>
      </c>
      <c r="I11" s="8" t="s">
        <v>32</v>
      </c>
    </row>
    <row r="12" spans="1:9" x14ac:dyDescent="0.25">
      <c r="A12">
        <v>0</v>
      </c>
      <c r="B12" s="9">
        <f t="shared" ref="B12:B63" si="0">$B$9*(1-EXP(-$B$8*(A12-$B$7)))</f>
        <v>0</v>
      </c>
      <c r="C12" s="13">
        <f t="shared" ref="C12:C63" si="1">IF(B12&lt;0,0,$E$7*(B12^$E$8))</f>
        <v>0</v>
      </c>
      <c r="D12">
        <f>G8</f>
        <v>1000</v>
      </c>
      <c r="E12" s="10">
        <f t="shared" ref="E12:E63" si="2">D12*C12</f>
        <v>0</v>
      </c>
      <c r="F12">
        <v>0</v>
      </c>
      <c r="G12" s="10">
        <f t="shared" ref="G12:G63" si="3">E12*F12</f>
        <v>0</v>
      </c>
      <c r="H12" s="10">
        <f>G12</f>
        <v>0</v>
      </c>
      <c r="I12" s="9">
        <f t="shared" ref="I12:I63" si="4">(H12/$G$64)*100</f>
        <v>0</v>
      </c>
    </row>
    <row r="13" spans="1:9" x14ac:dyDescent="0.25">
      <c r="A13">
        <f t="shared" ref="A13:A63" si="5">1+A12</f>
        <v>1</v>
      </c>
      <c r="B13" s="9">
        <f t="shared" si="0"/>
        <v>14.062555625808242</v>
      </c>
      <c r="C13" s="13">
        <f t="shared" si="1"/>
        <v>9.0192010288563287E-2</v>
      </c>
      <c r="D13" s="5">
        <f t="shared" ref="D13:D63" si="6">D12*EXP(-$G$7)</f>
        <v>704.6880897187134</v>
      </c>
      <c r="E13" s="10">
        <f t="shared" si="2"/>
        <v>63.557235438138207</v>
      </c>
      <c r="F13">
        <v>0</v>
      </c>
      <c r="G13" s="10">
        <f t="shared" si="3"/>
        <v>0</v>
      </c>
      <c r="H13" s="10">
        <f t="shared" ref="H13:H63" si="7">(H12+G13)</f>
        <v>0</v>
      </c>
      <c r="I13" s="9">
        <f t="shared" si="4"/>
        <v>0</v>
      </c>
    </row>
    <row r="14" spans="1:9" x14ac:dyDescent="0.25">
      <c r="A14">
        <f t="shared" si="5"/>
        <v>2</v>
      </c>
      <c r="B14" s="9">
        <f t="shared" si="0"/>
        <v>22.507058105907642</v>
      </c>
      <c r="C14" s="13">
        <f t="shared" si="1"/>
        <v>0.48573466791060987</v>
      </c>
      <c r="D14" s="5">
        <f t="shared" si="6"/>
        <v>496.5853037914095</v>
      </c>
      <c r="E14" s="10">
        <f t="shared" si="2"/>
        <v>241.20869762640962</v>
      </c>
      <c r="F14">
        <v>0.25</v>
      </c>
      <c r="G14" s="10">
        <f t="shared" si="3"/>
        <v>60.302174406602404</v>
      </c>
      <c r="H14" s="10">
        <f t="shared" si="7"/>
        <v>60.302174406602404</v>
      </c>
      <c r="I14" s="9">
        <f t="shared" si="4"/>
        <v>3.2088098628852251</v>
      </c>
    </row>
    <row r="15" spans="1:9" x14ac:dyDescent="0.25">
      <c r="A15">
        <f t="shared" si="5"/>
        <v>3</v>
      </c>
      <c r="B15" s="9">
        <f t="shared" si="0"/>
        <v>27.577944510476556</v>
      </c>
      <c r="C15" s="13">
        <f t="shared" si="1"/>
        <v>1.0053322591878127</v>
      </c>
      <c r="D15" s="5">
        <f t="shared" si="6"/>
        <v>349.93774911115537</v>
      </c>
      <c r="E15" s="10">
        <f t="shared" si="2"/>
        <v>351.80370788901581</v>
      </c>
      <c r="F15">
        <v>0.65</v>
      </c>
      <c r="G15" s="10">
        <f t="shared" si="3"/>
        <v>228.67241012786027</v>
      </c>
      <c r="H15" s="10">
        <f t="shared" si="7"/>
        <v>288.97458453446268</v>
      </c>
      <c r="I15" s="9">
        <f t="shared" si="4"/>
        <v>15.376966189063641</v>
      </c>
    </row>
    <row r="16" spans="1:9" x14ac:dyDescent="0.25">
      <c r="A16">
        <f t="shared" si="5"/>
        <v>4</v>
      </c>
      <c r="B16" s="9">
        <f t="shared" si="0"/>
        <v>30.62298937707941</v>
      </c>
      <c r="C16" s="13">
        <f t="shared" si="1"/>
        <v>1.4626768562971884</v>
      </c>
      <c r="D16" s="5">
        <f t="shared" si="6"/>
        <v>246.59696394160648</v>
      </c>
      <c r="E16" s="10">
        <f t="shared" si="2"/>
        <v>360.6916719905401</v>
      </c>
      <c r="F16">
        <v>1</v>
      </c>
      <c r="G16" s="10">
        <f t="shared" si="3"/>
        <v>360.6916719905401</v>
      </c>
      <c r="H16" s="10">
        <f t="shared" si="7"/>
        <v>649.66625652500284</v>
      </c>
      <c r="I16" s="9">
        <f t="shared" si="4"/>
        <v>34.570154592848404</v>
      </c>
    </row>
    <row r="17" spans="1:9" x14ac:dyDescent="0.25">
      <c r="A17">
        <f t="shared" si="5"/>
        <v>5</v>
      </c>
      <c r="B17" s="9">
        <f t="shared" si="0"/>
        <v>32.451525356759412</v>
      </c>
      <c r="C17" s="13">
        <f t="shared" si="1"/>
        <v>1.800195835391398</v>
      </c>
      <c r="D17" s="5">
        <f t="shared" si="6"/>
        <v>173.77394345044513</v>
      </c>
      <c r="E17" s="10">
        <f t="shared" si="2"/>
        <v>312.82712929903164</v>
      </c>
      <c r="F17">
        <v>1</v>
      </c>
      <c r="G17" s="10">
        <f t="shared" si="3"/>
        <v>312.82712929903164</v>
      </c>
      <c r="H17" s="10">
        <f t="shared" si="7"/>
        <v>962.49338582403448</v>
      </c>
      <c r="I17" s="9">
        <f t="shared" si="4"/>
        <v>51.216366570287462</v>
      </c>
    </row>
    <row r="18" spans="1:9" x14ac:dyDescent="0.25">
      <c r="A18">
        <f t="shared" si="5"/>
        <v>6</v>
      </c>
      <c r="B18" s="9">
        <f t="shared" si="0"/>
        <v>33.549553128256406</v>
      </c>
      <c r="C18" s="13">
        <f t="shared" si="1"/>
        <v>2.0279468508747365</v>
      </c>
      <c r="D18" s="5">
        <f t="shared" si="6"/>
        <v>122.45642825298191</v>
      </c>
      <c r="E18" s="10">
        <f t="shared" si="2"/>
        <v>248.33512804500276</v>
      </c>
      <c r="F18">
        <v>1</v>
      </c>
      <c r="G18" s="10">
        <f t="shared" si="3"/>
        <v>248.33512804500276</v>
      </c>
      <c r="H18" s="10">
        <f t="shared" si="7"/>
        <v>1210.8285138690371</v>
      </c>
      <c r="I18" s="9">
        <f t="shared" si="4"/>
        <v>64.430818885035549</v>
      </c>
    </row>
    <row r="19" spans="1:9" x14ac:dyDescent="0.25">
      <c r="A19">
        <f t="shared" si="5"/>
        <v>7</v>
      </c>
      <c r="B19" s="9">
        <f t="shared" si="0"/>
        <v>34.208913950453443</v>
      </c>
      <c r="C19" s="13">
        <f t="shared" si="1"/>
        <v>2.1742860831201742</v>
      </c>
      <c r="D19" s="5">
        <f t="shared" si="6"/>
        <v>86.293586499370505</v>
      </c>
      <c r="E19" s="10">
        <f t="shared" si="2"/>
        <v>187.62694418810824</v>
      </c>
      <c r="F19">
        <v>1</v>
      </c>
      <c r="G19" s="10">
        <f t="shared" si="3"/>
        <v>187.62694418810824</v>
      </c>
      <c r="H19" s="10">
        <f t="shared" si="7"/>
        <v>1398.4554580571453</v>
      </c>
      <c r="I19" s="9">
        <f t="shared" si="4"/>
        <v>74.414856690940908</v>
      </c>
    </row>
    <row r="20" spans="1:9" x14ac:dyDescent="0.25">
      <c r="A20">
        <f t="shared" si="5"/>
        <v>8</v>
      </c>
      <c r="B20" s="9">
        <f t="shared" si="0"/>
        <v>34.604857209024779</v>
      </c>
      <c r="C20" s="13">
        <f t="shared" si="1"/>
        <v>2.2657329488636377</v>
      </c>
      <c r="D20" s="5">
        <f t="shared" si="6"/>
        <v>60.810062625217959</v>
      </c>
      <c r="E20" s="10">
        <f t="shared" si="2"/>
        <v>137.77936251241758</v>
      </c>
      <c r="F20">
        <v>1</v>
      </c>
      <c r="G20" s="10">
        <f t="shared" si="3"/>
        <v>137.77936251241758</v>
      </c>
      <c r="H20" s="10">
        <f t="shared" si="7"/>
        <v>1536.2348205695628</v>
      </c>
      <c r="I20" s="9">
        <f t="shared" si="4"/>
        <v>81.746396252862212</v>
      </c>
    </row>
    <row r="21" spans="1:9" x14ac:dyDescent="0.25">
      <c r="A21">
        <f t="shared" si="5"/>
        <v>9</v>
      </c>
      <c r="B21" s="9">
        <f t="shared" si="0"/>
        <v>34.842619385257386</v>
      </c>
      <c r="C21" s="13">
        <f t="shared" si="1"/>
        <v>2.321959778482428</v>
      </c>
      <c r="D21" s="5">
        <f t="shared" si="6"/>
        <v>42.852126867040177</v>
      </c>
      <c r="E21" s="10">
        <f t="shared" si="2"/>
        <v>99.500915007693507</v>
      </c>
      <c r="F21">
        <v>1</v>
      </c>
      <c r="G21" s="10">
        <f t="shared" si="3"/>
        <v>99.500915007693507</v>
      </c>
      <c r="H21" s="10">
        <f t="shared" si="7"/>
        <v>1635.7357355772563</v>
      </c>
      <c r="I21" s="9">
        <f t="shared" si="4"/>
        <v>87.041056363954894</v>
      </c>
    </row>
    <row r="22" spans="1:9" x14ac:dyDescent="0.25">
      <c r="A22">
        <f t="shared" si="5"/>
        <v>10</v>
      </c>
      <c r="B22" s="9">
        <f t="shared" si="0"/>
        <v>34.985394520893855</v>
      </c>
      <c r="C22" s="13">
        <f t="shared" si="1"/>
        <v>2.3562029587651816</v>
      </c>
      <c r="D22" s="5">
        <f t="shared" si="6"/>
        <v>30.197383422318499</v>
      </c>
      <c r="E22" s="10">
        <f t="shared" si="2"/>
        <v>71.151164166633492</v>
      </c>
      <c r="F22">
        <v>1</v>
      </c>
      <c r="G22" s="10">
        <f t="shared" si="3"/>
        <v>71.151164166633492</v>
      </c>
      <c r="H22" s="10">
        <f t="shared" si="7"/>
        <v>1706.8868997438897</v>
      </c>
      <c r="I22" s="9">
        <f t="shared" si="4"/>
        <v>90.827164569510117</v>
      </c>
    </row>
    <row r="23" spans="1:9" x14ac:dyDescent="0.25">
      <c r="A23">
        <f t="shared" si="5"/>
        <v>11</v>
      </c>
      <c r="B23" s="9">
        <f t="shared" si="0"/>
        <v>35.071130358607867</v>
      </c>
      <c r="C23" s="13">
        <f t="shared" si="1"/>
        <v>2.3769398609445918</v>
      </c>
      <c r="D23" s="5">
        <f t="shared" si="6"/>
        <v>21.279736438377167</v>
      </c>
      <c r="E23" s="10">
        <f t="shared" si="2"/>
        <v>50.580653770773786</v>
      </c>
      <c r="F23">
        <v>1</v>
      </c>
      <c r="G23" s="10">
        <f t="shared" si="3"/>
        <v>50.580653770773786</v>
      </c>
      <c r="H23" s="10">
        <f t="shared" si="7"/>
        <v>1757.4675535146635</v>
      </c>
      <c r="I23" s="9">
        <f t="shared" si="4"/>
        <v>93.518671174171971</v>
      </c>
    </row>
    <row r="24" spans="1:9" x14ac:dyDescent="0.25">
      <c r="A24">
        <f t="shared" si="5"/>
        <v>12</v>
      </c>
      <c r="B24" s="9">
        <f t="shared" si="0"/>
        <v>35.122614350100903</v>
      </c>
      <c r="C24" s="13">
        <f t="shared" si="1"/>
        <v>2.3894552959449342</v>
      </c>
      <c r="D24" s="5">
        <f t="shared" si="6"/>
        <v>14.995576820477705</v>
      </c>
      <c r="E24" s="10">
        <f t="shared" si="2"/>
        <v>35.831260449439547</v>
      </c>
      <c r="F24">
        <v>1</v>
      </c>
      <c r="G24" s="10">
        <f t="shared" si="3"/>
        <v>35.831260449439547</v>
      </c>
      <c r="H24" s="10">
        <f t="shared" si="7"/>
        <v>1793.2988139641029</v>
      </c>
      <c r="I24" s="9">
        <f t="shared" si="4"/>
        <v>95.42533047893464</v>
      </c>
    </row>
    <row r="25" spans="1:9" x14ac:dyDescent="0.25">
      <c r="A25">
        <f t="shared" si="5"/>
        <v>13</v>
      </c>
      <c r="B25" s="9">
        <f t="shared" si="0"/>
        <v>35.153530259372083</v>
      </c>
      <c r="C25" s="13">
        <f t="shared" si="1"/>
        <v>2.3969935403292051</v>
      </c>
      <c r="D25" s="5">
        <f t="shared" si="6"/>
        <v>10.567204383852653</v>
      </c>
      <c r="E25" s="10">
        <f t="shared" si="2"/>
        <v>25.329520647433267</v>
      </c>
      <c r="F25">
        <v>1</v>
      </c>
      <c r="G25" s="10">
        <f t="shared" si="3"/>
        <v>25.329520647433267</v>
      </c>
      <c r="H25" s="10">
        <f t="shared" si="7"/>
        <v>1818.6283346115363</v>
      </c>
      <c r="I25" s="9">
        <f t="shared" si="4"/>
        <v>96.773169366594075</v>
      </c>
    </row>
    <row r="26" spans="1:9" x14ac:dyDescent="0.25">
      <c r="A26">
        <f t="shared" si="5"/>
        <v>14</v>
      </c>
      <c r="B26" s="9">
        <f t="shared" si="0"/>
        <v>35.172095126204383</v>
      </c>
      <c r="C26" s="13">
        <f t="shared" si="1"/>
        <v>2.4015284499093754</v>
      </c>
      <c r="D26" s="5">
        <f t="shared" si="6"/>
        <v>7.4465830709243406</v>
      </c>
      <c r="E26" s="10">
        <f t="shared" si="2"/>
        <v>17.883181099438328</v>
      </c>
      <c r="F26">
        <v>1</v>
      </c>
      <c r="G26" s="10">
        <f t="shared" si="3"/>
        <v>17.883181099438328</v>
      </c>
      <c r="H26" s="10">
        <f t="shared" si="7"/>
        <v>1836.5115157109747</v>
      </c>
      <c r="I26" s="9">
        <f t="shared" si="4"/>
        <v>97.724772330439393</v>
      </c>
    </row>
    <row r="27" spans="1:9" x14ac:dyDescent="0.25">
      <c r="A27">
        <f t="shared" si="5"/>
        <v>15</v>
      </c>
      <c r="B27" s="9">
        <f t="shared" si="0"/>
        <v>35.183243246658421</v>
      </c>
      <c r="C27" s="13">
        <f t="shared" si="1"/>
        <v>2.4042546124286148</v>
      </c>
      <c r="D27" s="5">
        <f t="shared" si="6"/>
        <v>5.2475183991813843</v>
      </c>
      <c r="E27" s="10">
        <f t="shared" si="2"/>
        <v>12.616370315035864</v>
      </c>
      <c r="F27">
        <v>1</v>
      </c>
      <c r="G27" s="10">
        <f t="shared" si="3"/>
        <v>12.616370315035864</v>
      </c>
      <c r="H27" s="10">
        <f t="shared" si="7"/>
        <v>1849.1278860260106</v>
      </c>
      <c r="I27" s="9">
        <f t="shared" si="4"/>
        <v>98.396116836654528</v>
      </c>
    </row>
    <row r="28" spans="1:9" x14ac:dyDescent="0.25">
      <c r="A28">
        <f t="shared" si="5"/>
        <v>16</v>
      </c>
      <c r="B28" s="9">
        <f t="shared" si="0"/>
        <v>35.189937643703132</v>
      </c>
      <c r="C28" s="13">
        <f t="shared" si="1"/>
        <v>2.4058927322907282</v>
      </c>
      <c r="D28" s="5">
        <f t="shared" si="6"/>
        <v>3.6978637164829307</v>
      </c>
      <c r="E28" s="10">
        <f t="shared" si="2"/>
        <v>8.8966634404878651</v>
      </c>
      <c r="F28">
        <v>1</v>
      </c>
      <c r="G28" s="10">
        <f t="shared" si="3"/>
        <v>8.8966634404878651</v>
      </c>
      <c r="H28" s="10">
        <f t="shared" si="7"/>
        <v>1858.0245494664985</v>
      </c>
      <c r="I28" s="9">
        <f t="shared" si="4"/>
        <v>98.869527649374447</v>
      </c>
    </row>
    <row r="29" spans="1:9" x14ac:dyDescent="0.25">
      <c r="A29">
        <f t="shared" si="5"/>
        <v>17</v>
      </c>
      <c r="B29" s="9">
        <f t="shared" si="0"/>
        <v>35.193957599531295</v>
      </c>
      <c r="C29" s="13">
        <f t="shared" si="1"/>
        <v>2.4068768024652885</v>
      </c>
      <c r="D29" s="5">
        <f t="shared" si="6"/>
        <v>2.6058405184084985</v>
      </c>
      <c r="E29" s="10">
        <f t="shared" si="2"/>
        <v>6.2719370946815367</v>
      </c>
      <c r="F29">
        <v>1</v>
      </c>
      <c r="G29" s="10">
        <f t="shared" si="3"/>
        <v>6.2719370946815367</v>
      </c>
      <c r="H29" s="10">
        <f t="shared" si="7"/>
        <v>1864.29648656118</v>
      </c>
      <c r="I29" s="9">
        <f t="shared" si="4"/>
        <v>99.203271064215656</v>
      </c>
    </row>
    <row r="30" spans="1:9" x14ac:dyDescent="0.25">
      <c r="A30">
        <f t="shared" si="5"/>
        <v>18</v>
      </c>
      <c r="B30" s="9">
        <f t="shared" si="0"/>
        <v>35.196371565233136</v>
      </c>
      <c r="C30" s="13">
        <f t="shared" si="1"/>
        <v>2.4074678716299691</v>
      </c>
      <c r="D30" s="5">
        <f t="shared" si="6"/>
        <v>1.8363047770289067</v>
      </c>
      <c r="E30" s="10">
        <f t="shared" si="2"/>
        <v>4.4208447532177271</v>
      </c>
      <c r="F30">
        <v>1</v>
      </c>
      <c r="G30" s="10">
        <f t="shared" si="3"/>
        <v>4.4208447532177271</v>
      </c>
      <c r="H30" s="10">
        <f t="shared" si="7"/>
        <v>1868.7173313143978</v>
      </c>
      <c r="I30" s="9">
        <f t="shared" si="4"/>
        <v>99.438513829273518</v>
      </c>
    </row>
    <row r="31" spans="1:9" x14ac:dyDescent="0.25">
      <c r="A31">
        <f t="shared" si="5"/>
        <v>19</v>
      </c>
      <c r="B31" s="9">
        <f t="shared" si="0"/>
        <v>35.197821140964486</v>
      </c>
      <c r="C31" s="13">
        <f t="shared" si="1"/>
        <v>2.4078228563142066</v>
      </c>
      <c r="D31" s="5">
        <f t="shared" si="6"/>
        <v>1.2940221054658483</v>
      </c>
      <c r="E31" s="10">
        <f t="shared" si="2"/>
        <v>3.1157760021165024</v>
      </c>
      <c r="F31">
        <v>1</v>
      </c>
      <c r="G31" s="10">
        <f t="shared" si="3"/>
        <v>3.1157760021165024</v>
      </c>
      <c r="H31" s="10">
        <f t="shared" si="7"/>
        <v>1871.8331073165143</v>
      </c>
      <c r="I31" s="9">
        <f t="shared" si="4"/>
        <v>99.60431104744211</v>
      </c>
    </row>
    <row r="32" spans="1:9" x14ac:dyDescent="0.25">
      <c r="A32">
        <f t="shared" si="5"/>
        <v>20</v>
      </c>
      <c r="B32" s="9">
        <f t="shared" si="0"/>
        <v>35.198691604782326</v>
      </c>
      <c r="C32" s="13">
        <f t="shared" si="1"/>
        <v>2.4080360411738946</v>
      </c>
      <c r="D32" s="5">
        <f t="shared" si="6"/>
        <v>0.91188196555451617</v>
      </c>
      <c r="E32" s="10">
        <f t="shared" si="2"/>
        <v>2.1958446383517667</v>
      </c>
      <c r="F32">
        <v>1</v>
      </c>
      <c r="G32" s="10">
        <f t="shared" si="3"/>
        <v>2.1958446383517667</v>
      </c>
      <c r="H32" s="10">
        <f t="shared" si="7"/>
        <v>1874.028951954866</v>
      </c>
      <c r="I32" s="9">
        <f t="shared" si="4"/>
        <v>99.721156716810455</v>
      </c>
    </row>
    <row r="33" spans="1:9" x14ac:dyDescent="0.25">
      <c r="A33">
        <f t="shared" si="5"/>
        <v>21</v>
      </c>
      <c r="B33" s="9">
        <f t="shared" si="0"/>
        <v>35.199214314456448</v>
      </c>
      <c r="C33" s="13">
        <f t="shared" si="1"/>
        <v>2.4081640642761126</v>
      </c>
      <c r="D33" s="5">
        <f t="shared" si="6"/>
        <v>0.64259236035555767</v>
      </c>
      <c r="E33" s="10">
        <f t="shared" si="2"/>
        <v>1.54746783018662</v>
      </c>
      <c r="F33">
        <v>1</v>
      </c>
      <c r="G33" s="10">
        <f t="shared" si="3"/>
        <v>1.54746783018662</v>
      </c>
      <c r="H33" s="10">
        <f t="shared" si="7"/>
        <v>1875.5764197850526</v>
      </c>
      <c r="I33" s="9">
        <f t="shared" si="4"/>
        <v>99.803500845937862</v>
      </c>
    </row>
    <row r="34" spans="1:9" x14ac:dyDescent="0.25">
      <c r="A34">
        <f t="shared" si="5"/>
        <v>22</v>
      </c>
      <c r="B34" s="9">
        <f t="shared" si="0"/>
        <v>35.199528199304758</v>
      </c>
      <c r="C34" s="13">
        <f t="shared" si="1"/>
        <v>2.4082409439400783</v>
      </c>
      <c r="D34" s="5">
        <f t="shared" si="6"/>
        <v>0.45282718288679707</v>
      </c>
      <c r="E34" s="10">
        <f t="shared" si="2"/>
        <v>1.0905169623570266</v>
      </c>
      <c r="F34">
        <v>1</v>
      </c>
      <c r="G34" s="10">
        <f t="shared" si="3"/>
        <v>1.0905169623570266</v>
      </c>
      <c r="H34" s="10">
        <f t="shared" si="7"/>
        <v>1876.6669367474096</v>
      </c>
      <c r="I34" s="9">
        <f t="shared" si="4"/>
        <v>99.861529625478383</v>
      </c>
    </row>
    <row r="35" spans="1:9" x14ac:dyDescent="0.25">
      <c r="A35">
        <f t="shared" si="5"/>
        <v>23</v>
      </c>
      <c r="B35" s="9">
        <f t="shared" si="0"/>
        <v>35.199716685768429</v>
      </c>
      <c r="C35" s="13">
        <f t="shared" si="1"/>
        <v>2.4082871106883568</v>
      </c>
      <c r="D35" s="5">
        <f t="shared" si="6"/>
        <v>0.3191019224812035</v>
      </c>
      <c r="E35" s="10">
        <f t="shared" si="2"/>
        <v>0.76848904690735753</v>
      </c>
      <c r="F35">
        <v>1</v>
      </c>
      <c r="G35" s="10">
        <f t="shared" si="3"/>
        <v>0.76848904690735753</v>
      </c>
      <c r="H35" s="10">
        <f t="shared" si="7"/>
        <v>1877.4354257943171</v>
      </c>
      <c r="I35" s="9">
        <f t="shared" si="4"/>
        <v>99.902422599197848</v>
      </c>
    </row>
    <row r="36" spans="1:9" x14ac:dyDescent="0.25">
      <c r="A36">
        <f t="shared" si="5"/>
        <v>24</v>
      </c>
      <c r="B36" s="9">
        <f t="shared" si="0"/>
        <v>35.199829871056529</v>
      </c>
      <c r="C36" s="13">
        <f t="shared" si="1"/>
        <v>2.4083148339230864</v>
      </c>
      <c r="D36" s="5">
        <f t="shared" si="6"/>
        <v>0.22486732417884828</v>
      </c>
      <c r="E36" s="10">
        <f t="shared" si="2"/>
        <v>0.54155131248451183</v>
      </c>
      <c r="F36">
        <v>1</v>
      </c>
      <c r="G36" s="10">
        <f t="shared" si="3"/>
        <v>0.54155131248451183</v>
      </c>
      <c r="H36" s="10">
        <f t="shared" si="7"/>
        <v>1877.9769771068015</v>
      </c>
      <c r="I36" s="9">
        <f t="shared" si="4"/>
        <v>99.931239722458471</v>
      </c>
    </row>
    <row r="37" spans="1:9" x14ac:dyDescent="0.25">
      <c r="A37">
        <f t="shared" si="5"/>
        <v>25</v>
      </c>
      <c r="B37" s="9">
        <f t="shared" si="0"/>
        <v>35.199897838321618</v>
      </c>
      <c r="C37" s="13">
        <f t="shared" si="1"/>
        <v>2.4083314817134944</v>
      </c>
      <c r="D37" s="5">
        <f t="shared" si="6"/>
        <v>0.15846132511575126</v>
      </c>
      <c r="E37" s="10">
        <f t="shared" si="2"/>
        <v>0.38162739791030098</v>
      </c>
      <c r="F37">
        <v>1</v>
      </c>
      <c r="G37" s="10">
        <f t="shared" si="3"/>
        <v>0.38162739791030098</v>
      </c>
      <c r="H37" s="10">
        <f t="shared" si="7"/>
        <v>1878.3586045047118</v>
      </c>
      <c r="I37" s="9">
        <f t="shared" si="4"/>
        <v>99.951546946375558</v>
      </c>
    </row>
    <row r="38" spans="1:9" x14ac:dyDescent="0.25">
      <c r="A38">
        <f t="shared" si="5"/>
        <v>26</v>
      </c>
      <c r="B38" s="9">
        <f t="shared" si="0"/>
        <v>35.199938652363812</v>
      </c>
      <c r="C38" s="13">
        <f t="shared" si="1"/>
        <v>2.4083414786778876</v>
      </c>
      <c r="D38" s="5">
        <f t="shared" si="6"/>
        <v>0.11166580849011475</v>
      </c>
      <c r="E38" s="10">
        <f t="shared" si="2"/>
        <v>0.26892939833684476</v>
      </c>
      <c r="F38">
        <v>1</v>
      </c>
      <c r="G38" s="10">
        <f t="shared" si="3"/>
        <v>0.26892939833684476</v>
      </c>
      <c r="H38" s="10">
        <f t="shared" si="7"/>
        <v>1878.6275339030487</v>
      </c>
      <c r="I38" s="9">
        <f t="shared" si="4"/>
        <v>99.965857264606939</v>
      </c>
    </row>
    <row r="39" spans="1:9" x14ac:dyDescent="0.25">
      <c r="A39">
        <f t="shared" si="5"/>
        <v>27</v>
      </c>
      <c r="B39" s="9">
        <f t="shared" si="0"/>
        <v>35.199963161015695</v>
      </c>
      <c r="C39" s="13">
        <f t="shared" si="1"/>
        <v>2.4083474818251727</v>
      </c>
      <c r="D39" s="5">
        <f t="shared" si="6"/>
        <v>7.8689565271794659E-2</v>
      </c>
      <c r="E39" s="10">
        <f t="shared" si="2"/>
        <v>0.18951181636824421</v>
      </c>
      <c r="F39">
        <v>1</v>
      </c>
      <c r="G39" s="10">
        <f t="shared" si="3"/>
        <v>0.18951181636824421</v>
      </c>
      <c r="H39" s="10">
        <f t="shared" si="7"/>
        <v>1878.8170457194169</v>
      </c>
      <c r="I39" s="9">
        <f t="shared" si="4"/>
        <v>99.975941600561313</v>
      </c>
    </row>
    <row r="40" spans="1:9" x14ac:dyDescent="0.25">
      <c r="A40">
        <f t="shared" si="5"/>
        <v>28</v>
      </c>
      <c r="B40" s="9">
        <f t="shared" si="0"/>
        <v>35.199977878352797</v>
      </c>
      <c r="C40" s="13">
        <f t="shared" si="1"/>
        <v>2.4083510866937594</v>
      </c>
      <c r="D40" s="5">
        <f t="shared" si="6"/>
        <v>5.5451599432176993E-2</v>
      </c>
      <c r="E40" s="10">
        <f t="shared" si="2"/>
        <v>0.13354691975139052</v>
      </c>
      <c r="F40">
        <v>1</v>
      </c>
      <c r="G40" s="10">
        <f t="shared" si="3"/>
        <v>0.13354691975139052</v>
      </c>
      <c r="H40" s="10">
        <f t="shared" si="7"/>
        <v>1878.9505926391682</v>
      </c>
      <c r="I40" s="9">
        <f t="shared" si="4"/>
        <v>99.983047922637979</v>
      </c>
    </row>
    <row r="41" spans="1:9" x14ac:dyDescent="0.25">
      <c r="A41">
        <f t="shared" si="5"/>
        <v>29</v>
      </c>
      <c r="B41" s="9">
        <f t="shared" si="0"/>
        <v>35.199986716048663</v>
      </c>
      <c r="C41" s="13">
        <f t="shared" si="1"/>
        <v>2.4083532514032813</v>
      </c>
      <c r="D41" s="5">
        <f t="shared" si="6"/>
        <v>3.9076081675708099E-2</v>
      </c>
      <c r="E41" s="10">
        <f t="shared" si="2"/>
        <v>9.4109008355791779E-2</v>
      </c>
      <c r="F41">
        <v>1</v>
      </c>
      <c r="G41" s="10">
        <f t="shared" si="3"/>
        <v>9.4109008355791779E-2</v>
      </c>
      <c r="H41" s="10">
        <f t="shared" si="7"/>
        <v>1879.0447016475241</v>
      </c>
      <c r="I41" s="9">
        <f t="shared" si="4"/>
        <v>99.988055667668235</v>
      </c>
    </row>
    <row r="42" spans="1:9" x14ac:dyDescent="0.25">
      <c r="A42">
        <f t="shared" si="5"/>
        <v>30</v>
      </c>
      <c r="B42" s="9">
        <f t="shared" si="0"/>
        <v>35.199992023045951</v>
      </c>
      <c r="C42" s="13">
        <f t="shared" si="1"/>
        <v>2.408354551302446</v>
      </c>
      <c r="D42" s="5">
        <f t="shared" si="6"/>
        <v>2.7536449349747163E-2</v>
      </c>
      <c r="E42" s="10">
        <f t="shared" si="2"/>
        <v>6.6317533118172858E-2</v>
      </c>
      <c r="F42">
        <v>1</v>
      </c>
      <c r="G42" s="10">
        <f t="shared" si="3"/>
        <v>6.6317533118172858E-2</v>
      </c>
      <c r="H42" s="10">
        <f t="shared" si="7"/>
        <v>1879.1110191806422</v>
      </c>
      <c r="I42" s="9">
        <f t="shared" si="4"/>
        <v>99.991584567852115</v>
      </c>
    </row>
    <row r="43" spans="1:9" x14ac:dyDescent="0.25">
      <c r="A43">
        <f t="shared" si="5"/>
        <v>31</v>
      </c>
      <c r="B43" s="9">
        <f t="shared" si="0"/>
        <v>35.199995209874359</v>
      </c>
      <c r="C43" s="13">
        <f t="shared" si="1"/>
        <v>2.4083553318863946</v>
      </c>
      <c r="D43" s="5">
        <f t="shared" si="6"/>
        <v>1.9404607889909439E-2</v>
      </c>
      <c r="E43" s="10">
        <f t="shared" si="2"/>
        <v>4.6733190874828197E-2</v>
      </c>
      <c r="F43">
        <v>1</v>
      </c>
      <c r="G43" s="10">
        <f t="shared" si="3"/>
        <v>4.6733190874828197E-2</v>
      </c>
      <c r="H43" s="10">
        <f t="shared" si="7"/>
        <v>1879.1577523715171</v>
      </c>
      <c r="I43" s="9">
        <f t="shared" si="4"/>
        <v>99.994071342587503</v>
      </c>
    </row>
    <row r="44" spans="1:9" x14ac:dyDescent="0.25">
      <c r="A44">
        <f t="shared" si="5"/>
        <v>32</v>
      </c>
      <c r="B44" s="9">
        <f t="shared" si="0"/>
        <v>35.19999712355073</v>
      </c>
      <c r="C44" s="13">
        <f t="shared" si="1"/>
        <v>2.4083558006236907</v>
      </c>
      <c r="D44" s="5">
        <f t="shared" si="6"/>
        <v>1.3674196065680957E-2</v>
      </c>
      <c r="E44" s="10">
        <f t="shared" si="2"/>
        <v>3.2932329413648383E-2</v>
      </c>
      <c r="F44">
        <v>1</v>
      </c>
      <c r="G44" s="10">
        <f t="shared" si="3"/>
        <v>3.2932329413648383E-2</v>
      </c>
      <c r="H44" s="10">
        <f t="shared" si="7"/>
        <v>1879.1906847009307</v>
      </c>
      <c r="I44" s="9">
        <f t="shared" si="4"/>
        <v>99.995823743466403</v>
      </c>
    </row>
    <row r="45" spans="1:9" x14ac:dyDescent="0.25">
      <c r="A45">
        <f t="shared" si="5"/>
        <v>33</v>
      </c>
      <c r="B45" s="9">
        <f t="shared" si="0"/>
        <v>35.199998272704939</v>
      </c>
      <c r="C45" s="13">
        <f t="shared" si="1"/>
        <v>2.4083560820983974</v>
      </c>
      <c r="D45" s="5">
        <f t="shared" si="6"/>
        <v>9.6360431039638605E-3</v>
      </c>
      <c r="E45" s="10">
        <f t="shared" si="2"/>
        <v>2.3207023016793681E-2</v>
      </c>
      <c r="F45">
        <v>1</v>
      </c>
      <c r="G45" s="10">
        <f t="shared" si="3"/>
        <v>2.3207023016793681E-2</v>
      </c>
      <c r="H45" s="10">
        <f t="shared" si="7"/>
        <v>1879.2138917239474</v>
      </c>
      <c r="I45" s="9">
        <f t="shared" si="4"/>
        <v>99.99705863963851</v>
      </c>
    </row>
    <row r="46" spans="1:9" x14ac:dyDescent="0.25">
      <c r="A46">
        <f t="shared" si="5"/>
        <v>34</v>
      </c>
      <c r="B46" s="9">
        <f t="shared" si="0"/>
        <v>35.199998962766948</v>
      </c>
      <c r="C46" s="13">
        <f t="shared" si="1"/>
        <v>2.4083562511227208</v>
      </c>
      <c r="D46" s="5">
        <f t="shared" si="6"/>
        <v>6.7904048073794748E-3</v>
      </c>
      <c r="E46" s="10">
        <f t="shared" si="2"/>
        <v>1.6353713865506134E-2</v>
      </c>
      <c r="F46">
        <v>1</v>
      </c>
      <c r="G46" s="10">
        <f t="shared" si="3"/>
        <v>1.6353713865506134E-2</v>
      </c>
      <c r="H46" s="10">
        <f t="shared" si="7"/>
        <v>1879.230245437813</v>
      </c>
      <c r="I46" s="9">
        <f t="shared" si="4"/>
        <v>99.997928856324108</v>
      </c>
    </row>
    <row r="47" spans="1:9" x14ac:dyDescent="0.25">
      <c r="A47">
        <f t="shared" si="5"/>
        <v>35</v>
      </c>
      <c r="B47" s="9">
        <f t="shared" si="0"/>
        <v>35.199999377146142</v>
      </c>
      <c r="C47" s="13">
        <f t="shared" si="1"/>
        <v>2.4083563526210883</v>
      </c>
      <c r="D47" s="5">
        <f t="shared" si="6"/>
        <v>4.78511739212901E-3</v>
      </c>
      <c r="E47" s="10">
        <f t="shared" si="2"/>
        <v>1.1524267869371557E-2</v>
      </c>
      <c r="F47">
        <v>1</v>
      </c>
      <c r="G47" s="10">
        <f t="shared" si="3"/>
        <v>1.1524267869371557E-2</v>
      </c>
      <c r="H47" s="10">
        <f t="shared" si="7"/>
        <v>1879.2417697056824</v>
      </c>
      <c r="I47" s="9">
        <f t="shared" si="4"/>
        <v>99.998542087683774</v>
      </c>
    </row>
    <row r="48" spans="1:9" x14ac:dyDescent="0.25">
      <c r="A48">
        <f t="shared" si="5"/>
        <v>36</v>
      </c>
      <c r="B48" s="9">
        <f t="shared" si="0"/>
        <v>35.199999625979011</v>
      </c>
      <c r="C48" s="13">
        <f t="shared" si="1"/>
        <v>2.4083564135704094</v>
      </c>
      <c r="D48" s="5">
        <f t="shared" si="6"/>
        <v>3.3720152341391841E-3</v>
      </c>
      <c r="E48" s="10">
        <f t="shared" si="2"/>
        <v>8.1210145157962297E-3</v>
      </c>
      <c r="F48">
        <v>1</v>
      </c>
      <c r="G48" s="10">
        <f t="shared" si="3"/>
        <v>8.1210145157962297E-3</v>
      </c>
      <c r="H48" s="10">
        <f t="shared" si="7"/>
        <v>1879.2498907201982</v>
      </c>
      <c r="I48" s="9">
        <f t="shared" si="4"/>
        <v>99.998974224530116</v>
      </c>
    </row>
    <row r="49" spans="1:9" x14ac:dyDescent="0.25">
      <c r="A49">
        <f t="shared" si="5"/>
        <v>37</v>
      </c>
      <c r="B49" s="9">
        <f t="shared" si="0"/>
        <v>35.199999775402055</v>
      </c>
      <c r="C49" s="13">
        <f t="shared" si="1"/>
        <v>2.408356450170213</v>
      </c>
      <c r="D49" s="5">
        <f t="shared" si="6"/>
        <v>2.3762189738479418E-3</v>
      </c>
      <c r="E49" s="10">
        <f t="shared" si="2"/>
        <v>5.7227822926835354E-3</v>
      </c>
      <c r="F49">
        <v>1</v>
      </c>
      <c r="G49" s="10">
        <f t="shared" si="3"/>
        <v>5.7227822926835354E-3</v>
      </c>
      <c r="H49" s="10">
        <f t="shared" si="7"/>
        <v>1879.2556135024909</v>
      </c>
      <c r="I49" s="9">
        <f t="shared" si="4"/>
        <v>99.999278746223467</v>
      </c>
    </row>
    <row r="50" spans="1:9" x14ac:dyDescent="0.25">
      <c r="A50">
        <f t="shared" si="5"/>
        <v>38</v>
      </c>
      <c r="B50" s="9">
        <f t="shared" si="0"/>
        <v>35.199999865129925</v>
      </c>
      <c r="C50" s="13">
        <f t="shared" si="1"/>
        <v>2.4083564721482271</v>
      </c>
      <c r="D50" s="5">
        <f t="shared" si="6"/>
        <v>1.6744932094342677E-3</v>
      </c>
      <c r="E50" s="10">
        <f t="shared" si="2"/>
        <v>4.0327765585092754E-3</v>
      </c>
      <c r="F50">
        <v>1</v>
      </c>
      <c r="G50" s="10">
        <f t="shared" si="3"/>
        <v>4.0327765585092754E-3</v>
      </c>
      <c r="H50" s="10">
        <f t="shared" si="7"/>
        <v>1879.2596462790493</v>
      </c>
      <c r="I50" s="9">
        <f t="shared" si="4"/>
        <v>99.999493339035809</v>
      </c>
    </row>
    <row r="51" spans="1:9" x14ac:dyDescent="0.25">
      <c r="A51">
        <f t="shared" si="5"/>
        <v>39</v>
      </c>
      <c r="B51" s="9">
        <f t="shared" si="0"/>
        <v>35.19999991901112</v>
      </c>
      <c r="C51" s="13">
        <f t="shared" si="1"/>
        <v>2.4083564853459274</v>
      </c>
      <c r="D51" s="5">
        <f t="shared" si="6"/>
        <v>1.1799954210031916E-3</v>
      </c>
      <c r="E51" s="10">
        <f t="shared" si="2"/>
        <v>2.8418496248515343E-3</v>
      </c>
      <c r="F51">
        <v>1</v>
      </c>
      <c r="G51" s="10">
        <f t="shared" si="3"/>
        <v>2.8418496248515343E-3</v>
      </c>
      <c r="H51" s="10">
        <f t="shared" si="7"/>
        <v>1879.2624881286742</v>
      </c>
      <c r="I51" s="9">
        <f t="shared" si="4"/>
        <v>99.999644560035634</v>
      </c>
    </row>
    <row r="52" spans="1:9" x14ac:dyDescent="0.25">
      <c r="A52">
        <f t="shared" si="5"/>
        <v>40</v>
      </c>
      <c r="B52" s="9">
        <f t="shared" si="0"/>
        <v>35.199999951366536</v>
      </c>
      <c r="C52" s="13">
        <f t="shared" si="1"/>
        <v>2.4083564932710915</v>
      </c>
      <c r="D52" s="5">
        <f t="shared" si="6"/>
        <v>8.3152871910356814E-4</v>
      </c>
      <c r="E52" s="10">
        <f t="shared" si="2"/>
        <v>2.0026175899944716E-3</v>
      </c>
      <c r="F52">
        <v>1</v>
      </c>
      <c r="G52" s="10">
        <f t="shared" si="3"/>
        <v>2.0026175899944716E-3</v>
      </c>
      <c r="H52" s="10">
        <f t="shared" si="7"/>
        <v>1879.2644907462643</v>
      </c>
      <c r="I52" s="9">
        <f t="shared" si="4"/>
        <v>99.999751123673462</v>
      </c>
    </row>
    <row r="53" spans="1:9" x14ac:dyDescent="0.25">
      <c r="A53">
        <f t="shared" si="5"/>
        <v>41</v>
      </c>
      <c r="B53" s="9">
        <f t="shared" si="0"/>
        <v>35.199999970795822</v>
      </c>
      <c r="C53" s="13">
        <f t="shared" si="1"/>
        <v>2.4083564980301189</v>
      </c>
      <c r="D53" s="5">
        <f t="shared" si="6"/>
        <v>5.8596838461134209E-4</v>
      </c>
      <c r="E53" s="10">
        <f t="shared" si="2"/>
        <v>1.4112207667189376E-3</v>
      </c>
      <c r="F53">
        <v>1</v>
      </c>
      <c r="G53" s="10">
        <f t="shared" si="3"/>
        <v>1.4112207667189376E-3</v>
      </c>
      <c r="H53" s="10">
        <f t="shared" si="7"/>
        <v>1879.2659019670309</v>
      </c>
      <c r="I53" s="9">
        <f t="shared" si="4"/>
        <v>99.999826217799992</v>
      </c>
    </row>
    <row r="54" spans="1:9" x14ac:dyDescent="0.25">
      <c r="A54">
        <f t="shared" si="5"/>
        <v>42</v>
      </c>
      <c r="B54" s="9">
        <f t="shared" si="0"/>
        <v>35.199999982463019</v>
      </c>
      <c r="C54" s="13">
        <f t="shared" si="1"/>
        <v>2.4083565008878902</v>
      </c>
      <c r="D54" s="5">
        <f t="shared" si="6"/>
        <v>4.1292494158732705E-4</v>
      </c>
      <c r="E54" s="10">
        <f t="shared" si="2"/>
        <v>9.9447046745059138E-4</v>
      </c>
      <c r="F54">
        <v>1</v>
      </c>
      <c r="G54" s="10">
        <f t="shared" si="3"/>
        <v>9.9447046745059138E-4</v>
      </c>
      <c r="H54" s="10">
        <f t="shared" si="7"/>
        <v>1879.2668964374984</v>
      </c>
      <c r="I54" s="9">
        <f t="shared" si="4"/>
        <v>99.999879135736634</v>
      </c>
    </row>
    <row r="55" spans="1:9" x14ac:dyDescent="0.25">
      <c r="A55">
        <f t="shared" si="5"/>
        <v>43</v>
      </c>
      <c r="B55" s="9">
        <f t="shared" si="0"/>
        <v>35.199999989469127</v>
      </c>
      <c r="C55" s="13">
        <f t="shared" si="1"/>
        <v>2.4083565026039735</v>
      </c>
      <c r="D55" s="5">
        <f t="shared" si="6"/>
        <v>2.9098328828438484E-4</v>
      </c>
      <c r="E55" s="10">
        <f t="shared" si="2"/>
        <v>7.0079149448878486E-4</v>
      </c>
      <c r="F55">
        <v>1</v>
      </c>
      <c r="G55" s="10">
        <f t="shared" si="3"/>
        <v>7.0079149448878486E-4</v>
      </c>
      <c r="H55" s="10">
        <f t="shared" si="7"/>
        <v>1879.2675972289928</v>
      </c>
      <c r="I55" s="9">
        <f t="shared" si="4"/>
        <v>99.99991642637633</v>
      </c>
    </row>
    <row r="56" spans="1:9" x14ac:dyDescent="0.25">
      <c r="A56">
        <f t="shared" si="5"/>
        <v>44</v>
      </c>
      <c r="B56" s="9">
        <f t="shared" si="0"/>
        <v>35.199999993676251</v>
      </c>
      <c r="C56" s="13">
        <f t="shared" si="1"/>
        <v>2.4083565036344647</v>
      </c>
      <c r="D56" s="5">
        <f t="shared" si="6"/>
        <v>2.0505245756119285E-4</v>
      </c>
      <c r="E56" s="10">
        <f t="shared" si="2"/>
        <v>4.9383941975372889E-4</v>
      </c>
      <c r="F56">
        <v>1</v>
      </c>
      <c r="G56" s="10">
        <f t="shared" si="3"/>
        <v>4.9383941975372889E-4</v>
      </c>
      <c r="H56" s="10">
        <f t="shared" si="7"/>
        <v>1879.2680910684126</v>
      </c>
      <c r="I56" s="9">
        <f t="shared" si="4"/>
        <v>99.999942704646003</v>
      </c>
    </row>
    <row r="57" spans="1:9" x14ac:dyDescent="0.25">
      <c r="A57">
        <f t="shared" si="5"/>
        <v>45</v>
      </c>
      <c r="B57" s="9">
        <f t="shared" si="0"/>
        <v>35.199999996202621</v>
      </c>
      <c r="C57" s="13">
        <f t="shared" si="1"/>
        <v>2.4083565042532791</v>
      </c>
      <c r="D57" s="5">
        <f t="shared" si="6"/>
        <v>1.4449802461092456E-4</v>
      </c>
      <c r="E57" s="10">
        <f t="shared" si="2"/>
        <v>3.4800275742347055E-4</v>
      </c>
      <c r="F57">
        <v>1</v>
      </c>
      <c r="G57" s="10">
        <f t="shared" si="3"/>
        <v>3.4800275742347055E-4</v>
      </c>
      <c r="H57" s="10">
        <f t="shared" si="7"/>
        <v>1879.26843907117</v>
      </c>
      <c r="I57" s="9">
        <f t="shared" si="4"/>
        <v>99.999961222629665</v>
      </c>
    </row>
    <row r="58" spans="1:9" x14ac:dyDescent="0.25">
      <c r="A58">
        <f t="shared" si="5"/>
        <v>46</v>
      </c>
      <c r="B58" s="9">
        <f t="shared" si="0"/>
        <v>35.199999997719694</v>
      </c>
      <c r="C58" s="13">
        <f t="shared" si="1"/>
        <v>2.4083565046248707</v>
      </c>
      <c r="D58" s="5">
        <f t="shared" si="6"/>
        <v>1.0182603693120007E-4</v>
      </c>
      <c r="E58" s="10">
        <f t="shared" si="2"/>
        <v>2.45233398383428E-4</v>
      </c>
      <c r="F58">
        <v>1</v>
      </c>
      <c r="G58" s="10">
        <f t="shared" si="3"/>
        <v>2.45233398383428E-4</v>
      </c>
      <c r="H58" s="10">
        <f t="shared" si="7"/>
        <v>1879.2686843045683</v>
      </c>
      <c r="I58" s="9">
        <f t="shared" si="4"/>
        <v>99.999974272032205</v>
      </c>
    </row>
    <row r="59" spans="1:9" x14ac:dyDescent="0.25">
      <c r="A59">
        <f t="shared" si="5"/>
        <v>47</v>
      </c>
      <c r="B59" s="9">
        <f t="shared" si="0"/>
        <v>35.199999998630688</v>
      </c>
      <c r="C59" s="13">
        <f t="shared" si="1"/>
        <v>2.4083565048480078</v>
      </c>
      <c r="D59" s="5">
        <f t="shared" si="6"/>
        <v>7.1755595448674546E-5</v>
      </c>
      <c r="E59" s="10">
        <f t="shared" si="2"/>
        <v>1.7281305505805744E-4</v>
      </c>
      <c r="F59">
        <v>1</v>
      </c>
      <c r="G59" s="10">
        <f t="shared" si="3"/>
        <v>1.7281305505805744E-4</v>
      </c>
      <c r="H59" s="10">
        <f t="shared" si="7"/>
        <v>1879.2688571176234</v>
      </c>
      <c r="I59" s="9">
        <f t="shared" si="4"/>
        <v>99.999983467790742</v>
      </c>
    </row>
    <row r="60" spans="1:9" x14ac:dyDescent="0.25">
      <c r="A60">
        <f t="shared" si="5"/>
        <v>48</v>
      </c>
      <c r="B60" s="9">
        <f t="shared" si="0"/>
        <v>35.199999999177734</v>
      </c>
      <c r="C60" s="13">
        <f t="shared" si="1"/>
        <v>2.4083565049820068</v>
      </c>
      <c r="D60" s="5">
        <f t="shared" si="6"/>
        <v>5.0565313483355276E-5</v>
      </c>
      <c r="E60" s="10">
        <f t="shared" si="2"/>
        <v>1.2177930165409306E-4</v>
      </c>
      <c r="F60">
        <v>1</v>
      </c>
      <c r="G60" s="10">
        <f t="shared" si="3"/>
        <v>1.2177930165409306E-4</v>
      </c>
      <c r="H60" s="10">
        <f t="shared" si="7"/>
        <v>1879.2689788969251</v>
      </c>
      <c r="I60" s="9">
        <f t="shared" si="4"/>
        <v>99.999989947932264</v>
      </c>
    </row>
    <row r="61" spans="1:9" x14ac:dyDescent="0.25">
      <c r="A61">
        <f t="shared" si="5"/>
        <v>49</v>
      </c>
      <c r="B61" s="9">
        <f t="shared" si="0"/>
        <v>35.199999999506232</v>
      </c>
      <c r="C61" s="13">
        <f t="shared" si="1"/>
        <v>2.4083565050624651</v>
      </c>
      <c r="D61" s="5">
        <f t="shared" si="6"/>
        <v>3.5632774164613533E-5</v>
      </c>
      <c r="E61" s="10">
        <f t="shared" si="2"/>
        <v>8.5816423452768746E-5</v>
      </c>
      <c r="F61">
        <v>1</v>
      </c>
      <c r="G61" s="10">
        <f t="shared" si="3"/>
        <v>8.5816423452768746E-5</v>
      </c>
      <c r="H61" s="10">
        <f t="shared" si="7"/>
        <v>1879.2690647133486</v>
      </c>
      <c r="I61" s="9">
        <f t="shared" si="4"/>
        <v>99.999994514410815</v>
      </c>
    </row>
    <row r="62" spans="1:9" x14ac:dyDescent="0.25">
      <c r="A62">
        <f t="shared" si="5"/>
        <v>50</v>
      </c>
      <c r="B62" s="9">
        <f t="shared" si="0"/>
        <v>35.199999999703493</v>
      </c>
      <c r="C62" s="13">
        <f t="shared" si="1"/>
        <v>2.4083565051107816</v>
      </c>
      <c r="D62" s="5">
        <f t="shared" si="6"/>
        <v>2.5109991557439837E-5</v>
      </c>
      <c r="E62" s="10">
        <f t="shared" si="2"/>
        <v>6.0473811510637038E-5</v>
      </c>
      <c r="F62">
        <v>1</v>
      </c>
      <c r="G62" s="10">
        <f t="shared" si="3"/>
        <v>6.0473811510637038E-5</v>
      </c>
      <c r="H62" s="10">
        <f t="shared" si="7"/>
        <v>1879.2691251871602</v>
      </c>
      <c r="I62" s="9">
        <f t="shared" si="4"/>
        <v>99.999997732353862</v>
      </c>
    </row>
    <row r="63" spans="1:9" x14ac:dyDescent="0.25">
      <c r="A63">
        <f t="shared" si="5"/>
        <v>51</v>
      </c>
      <c r="B63" s="9">
        <f t="shared" si="0"/>
        <v>35.199999999821948</v>
      </c>
      <c r="C63" s="13">
        <f t="shared" si="1"/>
        <v>2.4083565051398002</v>
      </c>
      <c r="D63" s="5">
        <f t="shared" si="6"/>
        <v>1.7694711983465302E-5</v>
      </c>
      <c r="E63" s="10">
        <f t="shared" si="2"/>
        <v>4.2615174711953832E-5</v>
      </c>
      <c r="F63">
        <v>1</v>
      </c>
      <c r="G63" s="10">
        <f t="shared" si="3"/>
        <v>4.2615174711953832E-5</v>
      </c>
      <c r="H63" s="10">
        <f t="shared" si="7"/>
        <v>1879.2691678023348</v>
      </c>
      <c r="I63" s="9">
        <f t="shared" si="4"/>
        <v>100</v>
      </c>
    </row>
    <row r="64" spans="1:9" x14ac:dyDescent="0.25">
      <c r="D64" s="5">
        <f>SUM(D12:D63)</f>
        <v>3386.250106127588</v>
      </c>
      <c r="E64" s="10">
        <f>SUM(E12:E63)</f>
        <v>2246.8642242214373</v>
      </c>
      <c r="G64" s="10">
        <f>SUM(G12:G63)</f>
        <v>1879.2691678023348</v>
      </c>
      <c r="H64" s="10"/>
    </row>
    <row r="65" spans="1:1" x14ac:dyDescent="0.25">
      <c r="A65" s="1" t="s">
        <v>33</v>
      </c>
    </row>
    <row r="66" spans="1:1" x14ac:dyDescent="0.25">
      <c r="A66" t="s">
        <v>34</v>
      </c>
    </row>
  </sheetData>
  <phoneticPr fontId="4" type="noConversion"/>
  <pageMargins left="0.75" right="0.75" top="1" bottom="1" header="0.5" footer="0.5"/>
  <pageSetup paperSize="9" orientation="portrait" verticalDpi="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O7" sqref="O7"/>
    </sheetView>
  </sheetViews>
  <sheetFormatPr defaultRowHeight="15" x14ac:dyDescent="0.25"/>
  <cols>
    <col min="1" max="1" width="8.7109375" customWidth="1"/>
    <col min="2" max="2" width="13.28515625" customWidth="1"/>
    <col min="3" max="3" width="9" customWidth="1"/>
    <col min="4" max="4" width="10.28515625" customWidth="1"/>
    <col min="5" max="5" width="9.85546875" customWidth="1"/>
    <col min="6" max="6" width="13.140625" customWidth="1"/>
    <col min="7" max="7" width="8.7109375" customWidth="1"/>
    <col min="8" max="8" width="8.42578125" customWidth="1"/>
    <col min="9" max="9" width="6.85546875" customWidth="1"/>
    <col min="10" max="10" width="9.7109375" customWidth="1"/>
  </cols>
  <sheetData>
    <row r="1" spans="1:10" x14ac:dyDescent="0.25">
      <c r="A1" s="16"/>
      <c r="B1" s="18" t="s">
        <v>35</v>
      </c>
      <c r="C1" s="16"/>
      <c r="D1" s="16" t="s">
        <v>36</v>
      </c>
      <c r="E1" s="16" t="s">
        <v>37</v>
      </c>
    </row>
    <row r="2" spans="1:10" x14ac:dyDescent="0.25">
      <c r="A2" s="16" t="s">
        <v>38</v>
      </c>
      <c r="B2" s="16">
        <f>G7/B8</f>
        <v>0.68627450980392146</v>
      </c>
      <c r="C2" s="16"/>
      <c r="D2" s="16" t="s">
        <v>39</v>
      </c>
      <c r="E2" s="16" t="s">
        <v>40</v>
      </c>
    </row>
    <row r="3" spans="1:10" x14ac:dyDescent="0.25">
      <c r="A3" s="16" t="s">
        <v>41</v>
      </c>
      <c r="B3" s="16">
        <f>G9/B9</f>
        <v>0.71022727272727271</v>
      </c>
      <c r="C3" s="16"/>
      <c r="D3" s="16" t="s">
        <v>42</v>
      </c>
      <c r="E3" s="16" t="s">
        <v>43</v>
      </c>
    </row>
    <row r="5" spans="1:10" x14ac:dyDescent="0.25">
      <c r="A5" s="16" t="s">
        <v>44</v>
      </c>
      <c r="B5" s="16"/>
      <c r="C5" s="16"/>
      <c r="D5" s="16" t="s">
        <v>45</v>
      </c>
      <c r="E5" s="16"/>
      <c r="F5" s="16" t="s">
        <v>46</v>
      </c>
      <c r="G5" s="16"/>
      <c r="H5" s="16"/>
      <c r="I5" s="16"/>
      <c r="J5" s="16"/>
    </row>
    <row r="6" spans="1:10" x14ac:dyDescent="0.25">
      <c r="A6" s="16" t="s">
        <v>13</v>
      </c>
      <c r="B6" s="16"/>
      <c r="C6" s="16"/>
      <c r="D6" s="16" t="s">
        <v>47</v>
      </c>
      <c r="E6" s="16"/>
      <c r="F6" s="16" t="s">
        <v>48</v>
      </c>
      <c r="G6" s="16"/>
      <c r="H6" s="16"/>
      <c r="I6" s="16"/>
      <c r="J6" s="16"/>
    </row>
    <row r="7" spans="1:10" x14ac:dyDescent="0.25">
      <c r="A7" s="16" t="s">
        <v>16</v>
      </c>
      <c r="B7" s="16">
        <v>0</v>
      </c>
      <c r="C7" s="16"/>
      <c r="D7" s="16" t="s">
        <v>49</v>
      </c>
      <c r="E7" s="16">
        <v>6.9999999999999999E-6</v>
      </c>
      <c r="F7" s="16" t="s">
        <v>50</v>
      </c>
      <c r="G7" s="16">
        <v>0.35</v>
      </c>
      <c r="H7" s="16"/>
      <c r="I7" s="16"/>
      <c r="J7" s="16"/>
    </row>
    <row r="8" spans="1:10" x14ac:dyDescent="0.25">
      <c r="A8" s="16" t="s">
        <v>19</v>
      </c>
      <c r="B8" s="16">
        <v>0.51</v>
      </c>
      <c r="C8" s="16"/>
      <c r="D8" s="16" t="s">
        <v>51</v>
      </c>
      <c r="E8" s="16">
        <v>3.58</v>
      </c>
      <c r="F8" s="16" t="s">
        <v>52</v>
      </c>
      <c r="G8" s="16">
        <v>1000</v>
      </c>
      <c r="H8" s="16"/>
      <c r="I8" s="16"/>
      <c r="J8" s="16"/>
    </row>
    <row r="9" spans="1:10" x14ac:dyDescent="0.25">
      <c r="A9" s="16" t="s">
        <v>22</v>
      </c>
      <c r="B9" s="16">
        <v>35.200000000000003</v>
      </c>
      <c r="C9" s="16"/>
      <c r="D9" s="16"/>
      <c r="E9" s="16"/>
      <c r="F9" s="16" t="s">
        <v>53</v>
      </c>
      <c r="G9" s="16">
        <v>25</v>
      </c>
      <c r="H9" s="16"/>
      <c r="I9" s="16"/>
      <c r="J9" s="16"/>
    </row>
    <row r="11" spans="1:10" x14ac:dyDescent="0.25">
      <c r="A11" s="15" t="s">
        <v>24</v>
      </c>
      <c r="B11" s="15" t="s">
        <v>54</v>
      </c>
      <c r="C11" s="15" t="s">
        <v>55</v>
      </c>
      <c r="D11" s="15" t="s">
        <v>56</v>
      </c>
      <c r="E11" s="15" t="s">
        <v>57</v>
      </c>
      <c r="F11" s="15" t="s">
        <v>58</v>
      </c>
      <c r="G11" s="15" t="s">
        <v>60</v>
      </c>
      <c r="H11" s="15" t="s">
        <v>61</v>
      </c>
      <c r="I11" s="15" t="s">
        <v>59</v>
      </c>
    </row>
    <row r="12" spans="1:10" x14ac:dyDescent="0.25">
      <c r="A12" s="16">
        <v>0</v>
      </c>
      <c r="B12" s="17">
        <f t="shared" ref="B12:B63" si="0">$B$9*(1-EXP(-$B$8*(A12-$B$7)))</f>
        <v>0</v>
      </c>
      <c r="C12" s="17">
        <f t="shared" ref="C12:C63" si="1">IF(B12&lt;0,0,$E$7*(B12^$E$8))</f>
        <v>0</v>
      </c>
      <c r="D12" s="17">
        <f>G8</f>
        <v>1000</v>
      </c>
      <c r="E12" s="17">
        <f t="shared" ref="E12:E63" si="2">D12*C12</f>
        <v>0</v>
      </c>
      <c r="F12" s="17">
        <v>0</v>
      </c>
      <c r="G12" s="17">
        <f t="shared" ref="G12:G63" si="3">E12*F12</f>
        <v>0</v>
      </c>
      <c r="H12" s="17">
        <f>G12</f>
        <v>0</v>
      </c>
      <c r="I12" s="17">
        <f t="shared" ref="I12:I63" si="4">(H12/$G$64)*100</f>
        <v>0</v>
      </c>
    </row>
    <row r="13" spans="1:10" x14ac:dyDescent="0.25">
      <c r="A13" s="16">
        <f t="shared" ref="A13:A63" si="5">1+A12</f>
        <v>1</v>
      </c>
      <c r="B13" s="17">
        <f t="shared" si="0"/>
        <v>14.062555625808242</v>
      </c>
      <c r="C13" s="17">
        <f t="shared" si="1"/>
        <v>9.0192010288563287E-2</v>
      </c>
      <c r="D13" s="17">
        <f t="shared" ref="D13:D63" si="6">D12*EXP(-$G$7)</f>
        <v>704.6880897187134</v>
      </c>
      <c r="E13" s="17">
        <f t="shared" si="2"/>
        <v>63.557235438138207</v>
      </c>
      <c r="F13" s="17">
        <v>0</v>
      </c>
      <c r="G13" s="17">
        <f t="shared" si="3"/>
        <v>0</v>
      </c>
      <c r="H13" s="17">
        <f t="shared" ref="H13:H63" si="7">(H12+G13)</f>
        <v>0</v>
      </c>
      <c r="I13" s="17">
        <f t="shared" si="4"/>
        <v>0</v>
      </c>
    </row>
    <row r="14" spans="1:10" x14ac:dyDescent="0.25">
      <c r="A14" s="16">
        <f t="shared" si="5"/>
        <v>2</v>
      </c>
      <c r="B14" s="17">
        <f t="shared" si="0"/>
        <v>22.507058105907642</v>
      </c>
      <c r="C14" s="17">
        <f t="shared" si="1"/>
        <v>0.48573466791060987</v>
      </c>
      <c r="D14" s="17">
        <f t="shared" si="6"/>
        <v>496.5853037914095</v>
      </c>
      <c r="E14" s="17">
        <f t="shared" si="2"/>
        <v>241.20869762640962</v>
      </c>
      <c r="F14" s="17">
        <v>0.25</v>
      </c>
      <c r="G14" s="17">
        <f t="shared" si="3"/>
        <v>60.302174406602404</v>
      </c>
      <c r="H14" s="17">
        <f t="shared" si="7"/>
        <v>60.302174406602404</v>
      </c>
      <c r="I14" s="17">
        <f t="shared" si="4"/>
        <v>3.2088098628852251</v>
      </c>
    </row>
    <row r="15" spans="1:10" x14ac:dyDescent="0.25">
      <c r="A15" s="16">
        <f t="shared" si="5"/>
        <v>3</v>
      </c>
      <c r="B15" s="17">
        <f t="shared" si="0"/>
        <v>27.577944510476556</v>
      </c>
      <c r="C15" s="17">
        <f t="shared" si="1"/>
        <v>1.0053322591878127</v>
      </c>
      <c r="D15" s="17">
        <f t="shared" si="6"/>
        <v>349.93774911115537</v>
      </c>
      <c r="E15" s="17">
        <f t="shared" si="2"/>
        <v>351.80370788901581</v>
      </c>
      <c r="F15" s="17">
        <v>0.65</v>
      </c>
      <c r="G15" s="17">
        <f t="shared" si="3"/>
        <v>228.67241012786027</v>
      </c>
      <c r="H15" s="17">
        <f t="shared" si="7"/>
        <v>288.97458453446268</v>
      </c>
      <c r="I15" s="17">
        <f t="shared" si="4"/>
        <v>15.376966189063641</v>
      </c>
    </row>
    <row r="16" spans="1:10" x14ac:dyDescent="0.25">
      <c r="A16" s="16">
        <f t="shared" si="5"/>
        <v>4</v>
      </c>
      <c r="B16" s="17">
        <f t="shared" si="0"/>
        <v>30.62298937707941</v>
      </c>
      <c r="C16" s="17">
        <f t="shared" si="1"/>
        <v>1.4626768562971884</v>
      </c>
      <c r="D16" s="17">
        <f t="shared" si="6"/>
        <v>246.59696394160648</v>
      </c>
      <c r="E16" s="17">
        <f t="shared" si="2"/>
        <v>360.6916719905401</v>
      </c>
      <c r="F16" s="17">
        <v>1</v>
      </c>
      <c r="G16" s="17">
        <f t="shared" si="3"/>
        <v>360.6916719905401</v>
      </c>
      <c r="H16" s="17">
        <f t="shared" si="7"/>
        <v>649.66625652500284</v>
      </c>
      <c r="I16" s="17">
        <f t="shared" si="4"/>
        <v>34.570154592848404</v>
      </c>
    </row>
    <row r="17" spans="1:9" x14ac:dyDescent="0.25">
      <c r="A17" s="16">
        <f t="shared" si="5"/>
        <v>5</v>
      </c>
      <c r="B17" s="17">
        <f t="shared" si="0"/>
        <v>32.451525356759412</v>
      </c>
      <c r="C17" s="17">
        <f t="shared" si="1"/>
        <v>1.800195835391398</v>
      </c>
      <c r="D17" s="17">
        <f t="shared" si="6"/>
        <v>173.77394345044513</v>
      </c>
      <c r="E17" s="17">
        <f t="shared" si="2"/>
        <v>312.82712929903164</v>
      </c>
      <c r="F17" s="17">
        <v>1</v>
      </c>
      <c r="G17" s="17">
        <f t="shared" si="3"/>
        <v>312.82712929903164</v>
      </c>
      <c r="H17" s="17">
        <f t="shared" si="7"/>
        <v>962.49338582403448</v>
      </c>
      <c r="I17" s="17">
        <f t="shared" si="4"/>
        <v>51.216366570287462</v>
      </c>
    </row>
    <row r="18" spans="1:9" x14ac:dyDescent="0.25">
      <c r="A18" s="16">
        <f t="shared" si="5"/>
        <v>6</v>
      </c>
      <c r="B18" s="17">
        <f t="shared" si="0"/>
        <v>33.549553128256406</v>
      </c>
      <c r="C18" s="17">
        <f t="shared" si="1"/>
        <v>2.0279468508747365</v>
      </c>
      <c r="D18" s="17">
        <f t="shared" si="6"/>
        <v>122.45642825298191</v>
      </c>
      <c r="E18" s="17">
        <f t="shared" si="2"/>
        <v>248.33512804500276</v>
      </c>
      <c r="F18" s="17">
        <v>1</v>
      </c>
      <c r="G18" s="17">
        <f t="shared" si="3"/>
        <v>248.33512804500276</v>
      </c>
      <c r="H18" s="17">
        <f t="shared" si="7"/>
        <v>1210.8285138690371</v>
      </c>
      <c r="I18" s="17">
        <f t="shared" si="4"/>
        <v>64.430818885035549</v>
      </c>
    </row>
    <row r="19" spans="1:9" x14ac:dyDescent="0.25">
      <c r="A19" s="16">
        <f t="shared" si="5"/>
        <v>7</v>
      </c>
      <c r="B19" s="17">
        <f t="shared" si="0"/>
        <v>34.208913950453443</v>
      </c>
      <c r="C19" s="17">
        <f t="shared" si="1"/>
        <v>2.1742860831201742</v>
      </c>
      <c r="D19" s="17">
        <f t="shared" si="6"/>
        <v>86.293586499370505</v>
      </c>
      <c r="E19" s="17">
        <f t="shared" si="2"/>
        <v>187.62694418810824</v>
      </c>
      <c r="F19" s="17">
        <v>1</v>
      </c>
      <c r="G19" s="17">
        <f t="shared" si="3"/>
        <v>187.62694418810824</v>
      </c>
      <c r="H19" s="17">
        <f t="shared" si="7"/>
        <v>1398.4554580571453</v>
      </c>
      <c r="I19" s="17">
        <f t="shared" si="4"/>
        <v>74.414856690940908</v>
      </c>
    </row>
    <row r="20" spans="1:9" x14ac:dyDescent="0.25">
      <c r="A20" s="16">
        <f t="shared" si="5"/>
        <v>8</v>
      </c>
      <c r="B20" s="17">
        <f t="shared" si="0"/>
        <v>34.604857209024779</v>
      </c>
      <c r="C20" s="17">
        <f t="shared" si="1"/>
        <v>2.2657329488636377</v>
      </c>
      <c r="D20" s="17">
        <f t="shared" si="6"/>
        <v>60.810062625217959</v>
      </c>
      <c r="E20" s="17">
        <f t="shared" si="2"/>
        <v>137.77936251241758</v>
      </c>
      <c r="F20" s="17">
        <v>1</v>
      </c>
      <c r="G20" s="17">
        <f t="shared" si="3"/>
        <v>137.77936251241758</v>
      </c>
      <c r="H20" s="17">
        <f t="shared" si="7"/>
        <v>1536.2348205695628</v>
      </c>
      <c r="I20" s="17">
        <f t="shared" si="4"/>
        <v>81.746396252862212</v>
      </c>
    </row>
    <row r="21" spans="1:9" x14ac:dyDescent="0.25">
      <c r="A21" s="16">
        <f t="shared" si="5"/>
        <v>9</v>
      </c>
      <c r="B21" s="17">
        <f t="shared" si="0"/>
        <v>34.842619385257386</v>
      </c>
      <c r="C21" s="17">
        <f t="shared" si="1"/>
        <v>2.321959778482428</v>
      </c>
      <c r="D21" s="17">
        <f t="shared" si="6"/>
        <v>42.852126867040177</v>
      </c>
      <c r="E21" s="17">
        <f t="shared" si="2"/>
        <v>99.500915007693507</v>
      </c>
      <c r="F21" s="17">
        <v>1</v>
      </c>
      <c r="G21" s="17">
        <f t="shared" si="3"/>
        <v>99.500915007693507</v>
      </c>
      <c r="H21" s="17">
        <f t="shared" si="7"/>
        <v>1635.7357355772563</v>
      </c>
      <c r="I21" s="17">
        <f t="shared" si="4"/>
        <v>87.041056363954894</v>
      </c>
    </row>
    <row r="22" spans="1:9" x14ac:dyDescent="0.25">
      <c r="A22" s="16">
        <f t="shared" si="5"/>
        <v>10</v>
      </c>
      <c r="B22" s="17">
        <f t="shared" si="0"/>
        <v>34.985394520893855</v>
      </c>
      <c r="C22" s="17">
        <f t="shared" si="1"/>
        <v>2.3562029587651816</v>
      </c>
      <c r="D22" s="17">
        <f t="shared" si="6"/>
        <v>30.197383422318499</v>
      </c>
      <c r="E22" s="17">
        <f t="shared" si="2"/>
        <v>71.151164166633492</v>
      </c>
      <c r="F22" s="17">
        <v>1</v>
      </c>
      <c r="G22" s="17">
        <f t="shared" si="3"/>
        <v>71.151164166633492</v>
      </c>
      <c r="H22" s="17">
        <f t="shared" si="7"/>
        <v>1706.8868997438897</v>
      </c>
      <c r="I22" s="17">
        <f t="shared" si="4"/>
        <v>90.827164569510117</v>
      </c>
    </row>
    <row r="23" spans="1:9" x14ac:dyDescent="0.25">
      <c r="A23" s="16">
        <f t="shared" si="5"/>
        <v>11</v>
      </c>
      <c r="B23" s="17">
        <f t="shared" si="0"/>
        <v>35.071130358607867</v>
      </c>
      <c r="C23" s="17">
        <f t="shared" si="1"/>
        <v>2.3769398609445918</v>
      </c>
      <c r="D23" s="17">
        <f t="shared" si="6"/>
        <v>21.279736438377167</v>
      </c>
      <c r="E23" s="17">
        <f t="shared" si="2"/>
        <v>50.580653770773786</v>
      </c>
      <c r="F23" s="17">
        <v>1</v>
      </c>
      <c r="G23" s="17">
        <f t="shared" si="3"/>
        <v>50.580653770773786</v>
      </c>
      <c r="H23" s="17">
        <f t="shared" si="7"/>
        <v>1757.4675535146635</v>
      </c>
      <c r="I23" s="17">
        <f t="shared" si="4"/>
        <v>93.518671174171971</v>
      </c>
    </row>
    <row r="24" spans="1:9" x14ac:dyDescent="0.25">
      <c r="A24" s="16">
        <f t="shared" si="5"/>
        <v>12</v>
      </c>
      <c r="B24" s="17">
        <f t="shared" si="0"/>
        <v>35.122614350100903</v>
      </c>
      <c r="C24" s="17">
        <f t="shared" si="1"/>
        <v>2.3894552959449342</v>
      </c>
      <c r="D24" s="17">
        <f t="shared" si="6"/>
        <v>14.995576820477705</v>
      </c>
      <c r="E24" s="17">
        <f t="shared" si="2"/>
        <v>35.831260449439547</v>
      </c>
      <c r="F24" s="17">
        <v>1</v>
      </c>
      <c r="G24" s="17">
        <f t="shared" si="3"/>
        <v>35.831260449439547</v>
      </c>
      <c r="H24" s="17">
        <f t="shared" si="7"/>
        <v>1793.2988139641029</v>
      </c>
      <c r="I24" s="17">
        <f t="shared" si="4"/>
        <v>95.42533047893464</v>
      </c>
    </row>
    <row r="25" spans="1:9" x14ac:dyDescent="0.25">
      <c r="A25" s="16">
        <f t="shared" si="5"/>
        <v>13</v>
      </c>
      <c r="B25" s="17">
        <f t="shared" si="0"/>
        <v>35.153530259372083</v>
      </c>
      <c r="C25" s="17">
        <f t="shared" si="1"/>
        <v>2.3969935403292051</v>
      </c>
      <c r="D25" s="17">
        <f t="shared" si="6"/>
        <v>10.567204383852653</v>
      </c>
      <c r="E25" s="17">
        <f t="shared" si="2"/>
        <v>25.329520647433267</v>
      </c>
      <c r="F25" s="17">
        <v>1</v>
      </c>
      <c r="G25" s="17">
        <f t="shared" si="3"/>
        <v>25.329520647433267</v>
      </c>
      <c r="H25" s="17">
        <f t="shared" si="7"/>
        <v>1818.6283346115363</v>
      </c>
      <c r="I25" s="17">
        <f t="shared" si="4"/>
        <v>96.773169366594075</v>
      </c>
    </row>
    <row r="26" spans="1:9" x14ac:dyDescent="0.25">
      <c r="A26" s="16">
        <f t="shared" si="5"/>
        <v>14</v>
      </c>
      <c r="B26" s="17">
        <f t="shared" si="0"/>
        <v>35.172095126204383</v>
      </c>
      <c r="C26" s="17">
        <f t="shared" si="1"/>
        <v>2.4015284499093754</v>
      </c>
      <c r="D26" s="17">
        <f t="shared" si="6"/>
        <v>7.4465830709243406</v>
      </c>
      <c r="E26" s="17">
        <f t="shared" si="2"/>
        <v>17.883181099438328</v>
      </c>
      <c r="F26" s="17">
        <v>1</v>
      </c>
      <c r="G26" s="17">
        <f t="shared" si="3"/>
        <v>17.883181099438328</v>
      </c>
      <c r="H26" s="17">
        <f t="shared" si="7"/>
        <v>1836.5115157109747</v>
      </c>
      <c r="I26" s="17">
        <f t="shared" si="4"/>
        <v>97.724772330439393</v>
      </c>
    </row>
    <row r="27" spans="1:9" x14ac:dyDescent="0.25">
      <c r="A27" s="16">
        <f t="shared" si="5"/>
        <v>15</v>
      </c>
      <c r="B27" s="17">
        <f t="shared" si="0"/>
        <v>35.183243246658421</v>
      </c>
      <c r="C27" s="17">
        <f t="shared" si="1"/>
        <v>2.4042546124286148</v>
      </c>
      <c r="D27" s="17">
        <f t="shared" si="6"/>
        <v>5.2475183991813843</v>
      </c>
      <c r="E27" s="17">
        <f t="shared" si="2"/>
        <v>12.616370315035864</v>
      </c>
      <c r="F27" s="17">
        <v>1</v>
      </c>
      <c r="G27" s="17">
        <f t="shared" si="3"/>
        <v>12.616370315035864</v>
      </c>
      <c r="H27" s="17">
        <f t="shared" si="7"/>
        <v>1849.1278860260106</v>
      </c>
      <c r="I27" s="17">
        <f t="shared" si="4"/>
        <v>98.396116836654528</v>
      </c>
    </row>
    <row r="28" spans="1:9" x14ac:dyDescent="0.25">
      <c r="A28" s="16">
        <f t="shared" si="5"/>
        <v>16</v>
      </c>
      <c r="B28" s="17">
        <f t="shared" si="0"/>
        <v>35.189937643703132</v>
      </c>
      <c r="C28" s="17">
        <f t="shared" si="1"/>
        <v>2.4058927322907282</v>
      </c>
      <c r="D28" s="17">
        <f t="shared" si="6"/>
        <v>3.6978637164829307</v>
      </c>
      <c r="E28" s="17">
        <f t="shared" si="2"/>
        <v>8.8966634404878651</v>
      </c>
      <c r="F28" s="17">
        <v>1</v>
      </c>
      <c r="G28" s="17">
        <f t="shared" si="3"/>
        <v>8.8966634404878651</v>
      </c>
      <c r="H28" s="17">
        <f t="shared" si="7"/>
        <v>1858.0245494664985</v>
      </c>
      <c r="I28" s="17">
        <f t="shared" si="4"/>
        <v>98.869527649374447</v>
      </c>
    </row>
    <row r="29" spans="1:9" x14ac:dyDescent="0.25">
      <c r="A29" s="16">
        <f t="shared" si="5"/>
        <v>17</v>
      </c>
      <c r="B29" s="17">
        <f t="shared" si="0"/>
        <v>35.193957599531295</v>
      </c>
      <c r="C29" s="17">
        <f t="shared" si="1"/>
        <v>2.4068768024652885</v>
      </c>
      <c r="D29" s="17">
        <f t="shared" si="6"/>
        <v>2.6058405184084985</v>
      </c>
      <c r="E29" s="17">
        <f t="shared" si="2"/>
        <v>6.2719370946815367</v>
      </c>
      <c r="F29" s="17">
        <v>1</v>
      </c>
      <c r="G29" s="17">
        <f t="shared" si="3"/>
        <v>6.2719370946815367</v>
      </c>
      <c r="H29" s="17">
        <f t="shared" si="7"/>
        <v>1864.29648656118</v>
      </c>
      <c r="I29" s="17">
        <f t="shared" si="4"/>
        <v>99.203271064215656</v>
      </c>
    </row>
    <row r="30" spans="1:9" x14ac:dyDescent="0.25">
      <c r="A30" s="16">
        <f t="shared" si="5"/>
        <v>18</v>
      </c>
      <c r="B30" s="17">
        <f t="shared" si="0"/>
        <v>35.196371565233136</v>
      </c>
      <c r="C30" s="17">
        <f t="shared" si="1"/>
        <v>2.4074678716299691</v>
      </c>
      <c r="D30" s="17">
        <f t="shared" si="6"/>
        <v>1.8363047770289067</v>
      </c>
      <c r="E30" s="17">
        <f t="shared" si="2"/>
        <v>4.4208447532177271</v>
      </c>
      <c r="F30" s="17">
        <v>1</v>
      </c>
      <c r="G30" s="17">
        <f t="shared" si="3"/>
        <v>4.4208447532177271</v>
      </c>
      <c r="H30" s="17">
        <f t="shared" si="7"/>
        <v>1868.7173313143978</v>
      </c>
      <c r="I30" s="17">
        <f t="shared" si="4"/>
        <v>99.438513829273518</v>
      </c>
    </row>
    <row r="31" spans="1:9" x14ac:dyDescent="0.25">
      <c r="A31" s="16">
        <f t="shared" si="5"/>
        <v>19</v>
      </c>
      <c r="B31" s="17">
        <f t="shared" si="0"/>
        <v>35.197821140964486</v>
      </c>
      <c r="C31" s="17">
        <f t="shared" si="1"/>
        <v>2.4078228563142066</v>
      </c>
      <c r="D31" s="17">
        <f t="shared" si="6"/>
        <v>1.2940221054658483</v>
      </c>
      <c r="E31" s="17">
        <f t="shared" si="2"/>
        <v>3.1157760021165024</v>
      </c>
      <c r="F31" s="17">
        <v>1</v>
      </c>
      <c r="G31" s="17">
        <f t="shared" si="3"/>
        <v>3.1157760021165024</v>
      </c>
      <c r="H31" s="17">
        <f t="shared" si="7"/>
        <v>1871.8331073165143</v>
      </c>
      <c r="I31" s="17">
        <f t="shared" si="4"/>
        <v>99.60431104744211</v>
      </c>
    </row>
    <row r="32" spans="1:9" x14ac:dyDescent="0.25">
      <c r="A32" s="16">
        <f t="shared" si="5"/>
        <v>20</v>
      </c>
      <c r="B32" s="17">
        <f t="shared" si="0"/>
        <v>35.198691604782326</v>
      </c>
      <c r="C32" s="17">
        <f t="shared" si="1"/>
        <v>2.4080360411738946</v>
      </c>
      <c r="D32" s="17">
        <f t="shared" si="6"/>
        <v>0.91188196555451617</v>
      </c>
      <c r="E32" s="17">
        <f t="shared" si="2"/>
        <v>2.1958446383517667</v>
      </c>
      <c r="F32" s="17">
        <v>1</v>
      </c>
      <c r="G32" s="17">
        <f t="shared" si="3"/>
        <v>2.1958446383517667</v>
      </c>
      <c r="H32" s="17">
        <f t="shared" si="7"/>
        <v>1874.028951954866</v>
      </c>
      <c r="I32" s="17">
        <f t="shared" si="4"/>
        <v>99.721156716810455</v>
      </c>
    </row>
    <row r="33" spans="1:9" x14ac:dyDescent="0.25">
      <c r="A33" s="16">
        <f t="shared" si="5"/>
        <v>21</v>
      </c>
      <c r="B33" s="17">
        <f t="shared" si="0"/>
        <v>35.199214314456448</v>
      </c>
      <c r="C33" s="17">
        <f t="shared" si="1"/>
        <v>2.4081640642761126</v>
      </c>
      <c r="D33" s="17">
        <f t="shared" si="6"/>
        <v>0.64259236035555767</v>
      </c>
      <c r="E33" s="17">
        <f t="shared" si="2"/>
        <v>1.54746783018662</v>
      </c>
      <c r="F33" s="17">
        <v>1</v>
      </c>
      <c r="G33" s="17">
        <f t="shared" si="3"/>
        <v>1.54746783018662</v>
      </c>
      <c r="H33" s="17">
        <f t="shared" si="7"/>
        <v>1875.5764197850526</v>
      </c>
      <c r="I33" s="17">
        <f t="shared" si="4"/>
        <v>99.803500845937862</v>
      </c>
    </row>
    <row r="34" spans="1:9" x14ac:dyDescent="0.25">
      <c r="A34" s="16">
        <f t="shared" si="5"/>
        <v>22</v>
      </c>
      <c r="B34" s="17">
        <f t="shared" si="0"/>
        <v>35.199528199304758</v>
      </c>
      <c r="C34" s="17">
        <f t="shared" si="1"/>
        <v>2.4082409439400783</v>
      </c>
      <c r="D34" s="17">
        <f t="shared" si="6"/>
        <v>0.45282718288679707</v>
      </c>
      <c r="E34" s="17">
        <f t="shared" si="2"/>
        <v>1.0905169623570266</v>
      </c>
      <c r="F34" s="17">
        <v>1</v>
      </c>
      <c r="G34" s="17">
        <f t="shared" si="3"/>
        <v>1.0905169623570266</v>
      </c>
      <c r="H34" s="17">
        <f t="shared" si="7"/>
        <v>1876.6669367474096</v>
      </c>
      <c r="I34" s="17">
        <f t="shared" si="4"/>
        <v>99.861529625478383</v>
      </c>
    </row>
    <row r="35" spans="1:9" x14ac:dyDescent="0.25">
      <c r="A35" s="16">
        <f t="shared" si="5"/>
        <v>23</v>
      </c>
      <c r="B35" s="17">
        <f t="shared" si="0"/>
        <v>35.199716685768429</v>
      </c>
      <c r="C35" s="17">
        <f t="shared" si="1"/>
        <v>2.4082871106883568</v>
      </c>
      <c r="D35" s="17">
        <f t="shared" si="6"/>
        <v>0.3191019224812035</v>
      </c>
      <c r="E35" s="17">
        <f t="shared" si="2"/>
        <v>0.76848904690735753</v>
      </c>
      <c r="F35" s="17">
        <v>1</v>
      </c>
      <c r="G35" s="17">
        <f t="shared" si="3"/>
        <v>0.76848904690735753</v>
      </c>
      <c r="H35" s="17">
        <f t="shared" si="7"/>
        <v>1877.4354257943171</v>
      </c>
      <c r="I35" s="17">
        <f t="shared" si="4"/>
        <v>99.902422599197848</v>
      </c>
    </row>
    <row r="36" spans="1:9" x14ac:dyDescent="0.25">
      <c r="A36" s="16">
        <f t="shared" si="5"/>
        <v>24</v>
      </c>
      <c r="B36" s="17">
        <f t="shared" si="0"/>
        <v>35.199829871056529</v>
      </c>
      <c r="C36" s="17">
        <f t="shared" si="1"/>
        <v>2.4083148339230864</v>
      </c>
      <c r="D36" s="17">
        <f t="shared" si="6"/>
        <v>0.22486732417884828</v>
      </c>
      <c r="E36" s="17">
        <f t="shared" si="2"/>
        <v>0.54155131248451183</v>
      </c>
      <c r="F36" s="17">
        <v>1</v>
      </c>
      <c r="G36" s="17">
        <f t="shared" si="3"/>
        <v>0.54155131248451183</v>
      </c>
      <c r="H36" s="17">
        <f t="shared" si="7"/>
        <v>1877.9769771068015</v>
      </c>
      <c r="I36" s="17">
        <f t="shared" si="4"/>
        <v>99.931239722458471</v>
      </c>
    </row>
    <row r="37" spans="1:9" x14ac:dyDescent="0.25">
      <c r="A37" s="16">
        <f t="shared" si="5"/>
        <v>25</v>
      </c>
      <c r="B37" s="17">
        <f t="shared" si="0"/>
        <v>35.199897838321618</v>
      </c>
      <c r="C37" s="17">
        <f t="shared" si="1"/>
        <v>2.4083314817134944</v>
      </c>
      <c r="D37" s="17">
        <f t="shared" si="6"/>
        <v>0.15846132511575126</v>
      </c>
      <c r="E37" s="17">
        <f t="shared" si="2"/>
        <v>0.38162739791030098</v>
      </c>
      <c r="F37" s="17">
        <v>1</v>
      </c>
      <c r="G37" s="17">
        <f t="shared" si="3"/>
        <v>0.38162739791030098</v>
      </c>
      <c r="H37" s="17">
        <f t="shared" si="7"/>
        <v>1878.3586045047118</v>
      </c>
      <c r="I37" s="17">
        <f t="shared" si="4"/>
        <v>99.951546946375558</v>
      </c>
    </row>
    <row r="38" spans="1:9" x14ac:dyDescent="0.25">
      <c r="A38" s="16">
        <f t="shared" si="5"/>
        <v>26</v>
      </c>
      <c r="B38" s="17">
        <f t="shared" si="0"/>
        <v>35.199938652363812</v>
      </c>
      <c r="C38" s="17">
        <f t="shared" si="1"/>
        <v>2.4083414786778876</v>
      </c>
      <c r="D38" s="17">
        <f t="shared" si="6"/>
        <v>0.11166580849011475</v>
      </c>
      <c r="E38" s="17">
        <f t="shared" si="2"/>
        <v>0.26892939833684476</v>
      </c>
      <c r="F38" s="17">
        <v>1</v>
      </c>
      <c r="G38" s="17">
        <f t="shared" si="3"/>
        <v>0.26892939833684476</v>
      </c>
      <c r="H38" s="17">
        <f t="shared" si="7"/>
        <v>1878.6275339030487</v>
      </c>
      <c r="I38" s="17">
        <f t="shared" si="4"/>
        <v>99.965857264606939</v>
      </c>
    </row>
    <row r="39" spans="1:9" x14ac:dyDescent="0.25">
      <c r="A39" s="16">
        <f t="shared" si="5"/>
        <v>27</v>
      </c>
      <c r="B39" s="17">
        <f t="shared" si="0"/>
        <v>35.199963161015695</v>
      </c>
      <c r="C39" s="17">
        <f t="shared" si="1"/>
        <v>2.4083474818251727</v>
      </c>
      <c r="D39" s="17">
        <f t="shared" si="6"/>
        <v>7.8689565271794659E-2</v>
      </c>
      <c r="E39" s="17">
        <f t="shared" si="2"/>
        <v>0.18951181636824421</v>
      </c>
      <c r="F39" s="17">
        <v>1</v>
      </c>
      <c r="G39" s="17">
        <f t="shared" si="3"/>
        <v>0.18951181636824421</v>
      </c>
      <c r="H39" s="17">
        <f t="shared" si="7"/>
        <v>1878.8170457194169</v>
      </c>
      <c r="I39" s="17">
        <f t="shared" si="4"/>
        <v>99.975941600561313</v>
      </c>
    </row>
    <row r="40" spans="1:9" x14ac:dyDescent="0.25">
      <c r="A40" s="16">
        <f t="shared" si="5"/>
        <v>28</v>
      </c>
      <c r="B40" s="17">
        <f t="shared" si="0"/>
        <v>35.199977878352797</v>
      </c>
      <c r="C40" s="17">
        <f t="shared" si="1"/>
        <v>2.4083510866937594</v>
      </c>
      <c r="D40" s="17">
        <f t="shared" si="6"/>
        <v>5.5451599432176993E-2</v>
      </c>
      <c r="E40" s="17">
        <f t="shared" si="2"/>
        <v>0.13354691975139052</v>
      </c>
      <c r="F40" s="17">
        <v>1</v>
      </c>
      <c r="G40" s="17">
        <f t="shared" si="3"/>
        <v>0.13354691975139052</v>
      </c>
      <c r="H40" s="17">
        <f t="shared" si="7"/>
        <v>1878.9505926391682</v>
      </c>
      <c r="I40" s="17">
        <f t="shared" si="4"/>
        <v>99.983047922637979</v>
      </c>
    </row>
    <row r="41" spans="1:9" x14ac:dyDescent="0.25">
      <c r="A41" s="16">
        <f t="shared" si="5"/>
        <v>29</v>
      </c>
      <c r="B41" s="17">
        <f t="shared" si="0"/>
        <v>35.199986716048663</v>
      </c>
      <c r="C41" s="17">
        <f t="shared" si="1"/>
        <v>2.4083532514032813</v>
      </c>
      <c r="D41" s="17">
        <f t="shared" si="6"/>
        <v>3.9076081675708099E-2</v>
      </c>
      <c r="E41" s="17">
        <f t="shared" si="2"/>
        <v>9.4109008355791779E-2</v>
      </c>
      <c r="F41" s="17">
        <v>1</v>
      </c>
      <c r="G41" s="17">
        <f t="shared" si="3"/>
        <v>9.4109008355791779E-2</v>
      </c>
      <c r="H41" s="17">
        <f t="shared" si="7"/>
        <v>1879.0447016475241</v>
      </c>
      <c r="I41" s="17">
        <f t="shared" si="4"/>
        <v>99.988055667668235</v>
      </c>
    </row>
    <row r="42" spans="1:9" x14ac:dyDescent="0.25">
      <c r="A42" s="16">
        <f t="shared" si="5"/>
        <v>30</v>
      </c>
      <c r="B42" s="17">
        <f t="shared" si="0"/>
        <v>35.199992023045951</v>
      </c>
      <c r="C42" s="17">
        <f t="shared" si="1"/>
        <v>2.408354551302446</v>
      </c>
      <c r="D42" s="17">
        <f t="shared" si="6"/>
        <v>2.7536449349747163E-2</v>
      </c>
      <c r="E42" s="17">
        <f t="shared" si="2"/>
        <v>6.6317533118172858E-2</v>
      </c>
      <c r="F42" s="17">
        <v>1</v>
      </c>
      <c r="G42" s="17">
        <f t="shared" si="3"/>
        <v>6.6317533118172858E-2</v>
      </c>
      <c r="H42" s="17">
        <f t="shared" si="7"/>
        <v>1879.1110191806422</v>
      </c>
      <c r="I42" s="17">
        <f t="shared" si="4"/>
        <v>99.991584567852115</v>
      </c>
    </row>
    <row r="43" spans="1:9" x14ac:dyDescent="0.25">
      <c r="A43" s="16">
        <f t="shared" si="5"/>
        <v>31</v>
      </c>
      <c r="B43" s="17">
        <f t="shared" si="0"/>
        <v>35.199995209874359</v>
      </c>
      <c r="C43" s="17">
        <f t="shared" si="1"/>
        <v>2.4083553318863946</v>
      </c>
      <c r="D43" s="17">
        <f t="shared" si="6"/>
        <v>1.9404607889909439E-2</v>
      </c>
      <c r="E43" s="17">
        <f t="shared" si="2"/>
        <v>4.6733190874828197E-2</v>
      </c>
      <c r="F43" s="17">
        <v>1</v>
      </c>
      <c r="G43" s="17">
        <f t="shared" si="3"/>
        <v>4.6733190874828197E-2</v>
      </c>
      <c r="H43" s="17">
        <f t="shared" si="7"/>
        <v>1879.1577523715171</v>
      </c>
      <c r="I43" s="17">
        <f t="shared" si="4"/>
        <v>99.994071342587503</v>
      </c>
    </row>
    <row r="44" spans="1:9" x14ac:dyDescent="0.25">
      <c r="A44" s="16">
        <f t="shared" si="5"/>
        <v>32</v>
      </c>
      <c r="B44" s="17">
        <f t="shared" si="0"/>
        <v>35.19999712355073</v>
      </c>
      <c r="C44" s="17">
        <f t="shared" si="1"/>
        <v>2.4083558006236907</v>
      </c>
      <c r="D44" s="17">
        <f t="shared" si="6"/>
        <v>1.3674196065680957E-2</v>
      </c>
      <c r="E44" s="17">
        <f t="shared" si="2"/>
        <v>3.2932329413648383E-2</v>
      </c>
      <c r="F44" s="17">
        <v>1</v>
      </c>
      <c r="G44" s="17">
        <f t="shared" si="3"/>
        <v>3.2932329413648383E-2</v>
      </c>
      <c r="H44" s="17">
        <f t="shared" si="7"/>
        <v>1879.1906847009307</v>
      </c>
      <c r="I44" s="17">
        <f t="shared" si="4"/>
        <v>99.995823743466403</v>
      </c>
    </row>
    <row r="45" spans="1:9" x14ac:dyDescent="0.25">
      <c r="A45" s="16">
        <f t="shared" si="5"/>
        <v>33</v>
      </c>
      <c r="B45" s="17">
        <f t="shared" si="0"/>
        <v>35.199998272704939</v>
      </c>
      <c r="C45" s="17">
        <f t="shared" si="1"/>
        <v>2.4083560820983974</v>
      </c>
      <c r="D45" s="17">
        <f t="shared" si="6"/>
        <v>9.6360431039638605E-3</v>
      </c>
      <c r="E45" s="17">
        <f t="shared" si="2"/>
        <v>2.3207023016793681E-2</v>
      </c>
      <c r="F45" s="17">
        <v>1</v>
      </c>
      <c r="G45" s="17">
        <f t="shared" si="3"/>
        <v>2.3207023016793681E-2</v>
      </c>
      <c r="H45" s="17">
        <f t="shared" si="7"/>
        <v>1879.2138917239474</v>
      </c>
      <c r="I45" s="17">
        <f t="shared" si="4"/>
        <v>99.99705863963851</v>
      </c>
    </row>
    <row r="46" spans="1:9" x14ac:dyDescent="0.25">
      <c r="A46" s="16">
        <f t="shared" si="5"/>
        <v>34</v>
      </c>
      <c r="B46" s="17">
        <f t="shared" si="0"/>
        <v>35.199998962766948</v>
      </c>
      <c r="C46" s="17">
        <f t="shared" si="1"/>
        <v>2.4083562511227208</v>
      </c>
      <c r="D46" s="17">
        <f t="shared" si="6"/>
        <v>6.7904048073794748E-3</v>
      </c>
      <c r="E46" s="17">
        <f t="shared" si="2"/>
        <v>1.6353713865506134E-2</v>
      </c>
      <c r="F46" s="17">
        <v>1</v>
      </c>
      <c r="G46" s="17">
        <f t="shared" si="3"/>
        <v>1.6353713865506134E-2</v>
      </c>
      <c r="H46" s="17">
        <f t="shared" si="7"/>
        <v>1879.230245437813</v>
      </c>
      <c r="I46" s="17">
        <f t="shared" si="4"/>
        <v>99.997928856324108</v>
      </c>
    </row>
    <row r="47" spans="1:9" x14ac:dyDescent="0.25">
      <c r="A47" s="16">
        <f t="shared" si="5"/>
        <v>35</v>
      </c>
      <c r="B47" s="17">
        <f t="shared" si="0"/>
        <v>35.199999377146142</v>
      </c>
      <c r="C47" s="17">
        <f t="shared" si="1"/>
        <v>2.4083563526210883</v>
      </c>
      <c r="D47" s="17">
        <f t="shared" si="6"/>
        <v>4.78511739212901E-3</v>
      </c>
      <c r="E47" s="17">
        <f t="shared" si="2"/>
        <v>1.1524267869371557E-2</v>
      </c>
      <c r="F47" s="17">
        <v>1</v>
      </c>
      <c r="G47" s="17">
        <f t="shared" si="3"/>
        <v>1.1524267869371557E-2</v>
      </c>
      <c r="H47" s="17">
        <f t="shared" si="7"/>
        <v>1879.2417697056824</v>
      </c>
      <c r="I47" s="17">
        <f t="shared" si="4"/>
        <v>99.998542087683774</v>
      </c>
    </row>
    <row r="48" spans="1:9" x14ac:dyDescent="0.25">
      <c r="A48" s="16">
        <f t="shared" si="5"/>
        <v>36</v>
      </c>
      <c r="B48" s="17">
        <f t="shared" si="0"/>
        <v>35.199999625979011</v>
      </c>
      <c r="C48" s="17">
        <f t="shared" si="1"/>
        <v>2.4083564135704094</v>
      </c>
      <c r="D48" s="17">
        <f t="shared" si="6"/>
        <v>3.3720152341391841E-3</v>
      </c>
      <c r="E48" s="17">
        <f t="shared" si="2"/>
        <v>8.1210145157962297E-3</v>
      </c>
      <c r="F48" s="17">
        <v>1</v>
      </c>
      <c r="G48" s="17">
        <f t="shared" si="3"/>
        <v>8.1210145157962297E-3</v>
      </c>
      <c r="H48" s="17">
        <f t="shared" si="7"/>
        <v>1879.2498907201982</v>
      </c>
      <c r="I48" s="17">
        <f t="shared" si="4"/>
        <v>99.998974224530116</v>
      </c>
    </row>
    <row r="49" spans="1:9" x14ac:dyDescent="0.25">
      <c r="A49" s="16">
        <f t="shared" si="5"/>
        <v>37</v>
      </c>
      <c r="B49" s="17">
        <f t="shared" si="0"/>
        <v>35.199999775402055</v>
      </c>
      <c r="C49" s="17">
        <f t="shared" si="1"/>
        <v>2.408356450170213</v>
      </c>
      <c r="D49" s="17">
        <f t="shared" si="6"/>
        <v>2.3762189738479418E-3</v>
      </c>
      <c r="E49" s="17">
        <f t="shared" si="2"/>
        <v>5.7227822926835354E-3</v>
      </c>
      <c r="F49" s="17">
        <v>1</v>
      </c>
      <c r="G49" s="17">
        <f t="shared" si="3"/>
        <v>5.7227822926835354E-3</v>
      </c>
      <c r="H49" s="17">
        <f t="shared" si="7"/>
        <v>1879.2556135024909</v>
      </c>
      <c r="I49" s="17">
        <f t="shared" si="4"/>
        <v>99.999278746223467</v>
      </c>
    </row>
    <row r="50" spans="1:9" x14ac:dyDescent="0.25">
      <c r="A50" s="16">
        <f t="shared" si="5"/>
        <v>38</v>
      </c>
      <c r="B50" s="17">
        <f t="shared" si="0"/>
        <v>35.199999865129925</v>
      </c>
      <c r="C50" s="17">
        <f t="shared" si="1"/>
        <v>2.4083564721482271</v>
      </c>
      <c r="D50" s="17">
        <f t="shared" si="6"/>
        <v>1.6744932094342677E-3</v>
      </c>
      <c r="E50" s="17">
        <f t="shared" si="2"/>
        <v>4.0327765585092754E-3</v>
      </c>
      <c r="F50" s="17">
        <v>1</v>
      </c>
      <c r="G50" s="17">
        <f t="shared" si="3"/>
        <v>4.0327765585092754E-3</v>
      </c>
      <c r="H50" s="17">
        <f t="shared" si="7"/>
        <v>1879.2596462790493</v>
      </c>
      <c r="I50" s="17">
        <f t="shared" si="4"/>
        <v>99.999493339035809</v>
      </c>
    </row>
    <row r="51" spans="1:9" x14ac:dyDescent="0.25">
      <c r="A51" s="16">
        <f t="shared" si="5"/>
        <v>39</v>
      </c>
      <c r="B51" s="17">
        <f t="shared" si="0"/>
        <v>35.19999991901112</v>
      </c>
      <c r="C51" s="17">
        <f t="shared" si="1"/>
        <v>2.4083564853459274</v>
      </c>
      <c r="D51" s="17">
        <f t="shared" si="6"/>
        <v>1.1799954210031916E-3</v>
      </c>
      <c r="E51" s="17">
        <f t="shared" si="2"/>
        <v>2.8418496248515343E-3</v>
      </c>
      <c r="F51" s="17">
        <v>1</v>
      </c>
      <c r="G51" s="17">
        <f t="shared" si="3"/>
        <v>2.8418496248515343E-3</v>
      </c>
      <c r="H51" s="17">
        <f t="shared" si="7"/>
        <v>1879.2624881286742</v>
      </c>
      <c r="I51" s="17">
        <f t="shared" si="4"/>
        <v>99.999644560035634</v>
      </c>
    </row>
    <row r="52" spans="1:9" x14ac:dyDescent="0.25">
      <c r="A52" s="16">
        <f t="shared" si="5"/>
        <v>40</v>
      </c>
      <c r="B52" s="17">
        <f t="shared" si="0"/>
        <v>35.199999951366536</v>
      </c>
      <c r="C52" s="17">
        <f t="shared" si="1"/>
        <v>2.4083564932710915</v>
      </c>
      <c r="D52" s="17">
        <f t="shared" si="6"/>
        <v>8.3152871910356814E-4</v>
      </c>
      <c r="E52" s="17">
        <f t="shared" si="2"/>
        <v>2.0026175899944716E-3</v>
      </c>
      <c r="F52" s="17">
        <v>1</v>
      </c>
      <c r="G52" s="17">
        <f t="shared" si="3"/>
        <v>2.0026175899944716E-3</v>
      </c>
      <c r="H52" s="17">
        <f t="shared" si="7"/>
        <v>1879.2644907462643</v>
      </c>
      <c r="I52" s="17">
        <f t="shared" si="4"/>
        <v>99.999751123673462</v>
      </c>
    </row>
    <row r="53" spans="1:9" x14ac:dyDescent="0.25">
      <c r="A53" s="16">
        <f t="shared" si="5"/>
        <v>41</v>
      </c>
      <c r="B53" s="17">
        <f t="shared" si="0"/>
        <v>35.199999970795822</v>
      </c>
      <c r="C53" s="17">
        <f t="shared" si="1"/>
        <v>2.4083564980301189</v>
      </c>
      <c r="D53" s="17">
        <f t="shared" si="6"/>
        <v>5.8596838461134209E-4</v>
      </c>
      <c r="E53" s="17">
        <f t="shared" si="2"/>
        <v>1.4112207667189376E-3</v>
      </c>
      <c r="F53" s="17">
        <v>1</v>
      </c>
      <c r="G53" s="17">
        <f t="shared" si="3"/>
        <v>1.4112207667189376E-3</v>
      </c>
      <c r="H53" s="17">
        <f t="shared" si="7"/>
        <v>1879.2659019670309</v>
      </c>
      <c r="I53" s="17">
        <f t="shared" si="4"/>
        <v>99.999826217799992</v>
      </c>
    </row>
    <row r="54" spans="1:9" x14ac:dyDescent="0.25">
      <c r="A54" s="16">
        <f t="shared" si="5"/>
        <v>42</v>
      </c>
      <c r="B54" s="17">
        <f t="shared" si="0"/>
        <v>35.199999982463019</v>
      </c>
      <c r="C54" s="17">
        <f t="shared" si="1"/>
        <v>2.4083565008878902</v>
      </c>
      <c r="D54" s="17">
        <f t="shared" si="6"/>
        <v>4.1292494158732705E-4</v>
      </c>
      <c r="E54" s="17">
        <f t="shared" si="2"/>
        <v>9.9447046745059138E-4</v>
      </c>
      <c r="F54" s="17">
        <v>1</v>
      </c>
      <c r="G54" s="17">
        <f t="shared" si="3"/>
        <v>9.9447046745059138E-4</v>
      </c>
      <c r="H54" s="17">
        <f t="shared" si="7"/>
        <v>1879.2668964374984</v>
      </c>
      <c r="I54" s="17">
        <f t="shared" si="4"/>
        <v>99.999879135736634</v>
      </c>
    </row>
    <row r="55" spans="1:9" x14ac:dyDescent="0.25">
      <c r="A55" s="16">
        <f t="shared" si="5"/>
        <v>43</v>
      </c>
      <c r="B55" s="17">
        <f t="shared" si="0"/>
        <v>35.199999989469127</v>
      </c>
      <c r="C55" s="17">
        <f t="shared" si="1"/>
        <v>2.4083565026039735</v>
      </c>
      <c r="D55" s="17">
        <f t="shared" si="6"/>
        <v>2.9098328828438484E-4</v>
      </c>
      <c r="E55" s="17">
        <f t="shared" si="2"/>
        <v>7.0079149448878486E-4</v>
      </c>
      <c r="F55" s="17">
        <v>1</v>
      </c>
      <c r="G55" s="17">
        <f t="shared" si="3"/>
        <v>7.0079149448878486E-4</v>
      </c>
      <c r="H55" s="17">
        <f t="shared" si="7"/>
        <v>1879.2675972289928</v>
      </c>
      <c r="I55" s="17">
        <f t="shared" si="4"/>
        <v>99.99991642637633</v>
      </c>
    </row>
    <row r="56" spans="1:9" x14ac:dyDescent="0.25">
      <c r="A56" s="16">
        <f t="shared" si="5"/>
        <v>44</v>
      </c>
      <c r="B56" s="17">
        <f t="shared" si="0"/>
        <v>35.199999993676251</v>
      </c>
      <c r="C56" s="17">
        <f t="shared" si="1"/>
        <v>2.4083565036344647</v>
      </c>
      <c r="D56" s="17">
        <f t="shared" si="6"/>
        <v>2.0505245756119285E-4</v>
      </c>
      <c r="E56" s="17">
        <f t="shared" si="2"/>
        <v>4.9383941975372889E-4</v>
      </c>
      <c r="F56" s="17">
        <v>1</v>
      </c>
      <c r="G56" s="17">
        <f t="shared" si="3"/>
        <v>4.9383941975372889E-4</v>
      </c>
      <c r="H56" s="17">
        <f t="shared" si="7"/>
        <v>1879.2680910684126</v>
      </c>
      <c r="I56" s="17">
        <f t="shared" si="4"/>
        <v>99.999942704646003</v>
      </c>
    </row>
    <row r="57" spans="1:9" x14ac:dyDescent="0.25">
      <c r="A57" s="16">
        <f t="shared" si="5"/>
        <v>45</v>
      </c>
      <c r="B57" s="17">
        <f t="shared" si="0"/>
        <v>35.199999996202621</v>
      </c>
      <c r="C57" s="17">
        <f t="shared" si="1"/>
        <v>2.4083565042532791</v>
      </c>
      <c r="D57" s="17">
        <f t="shared" si="6"/>
        <v>1.4449802461092456E-4</v>
      </c>
      <c r="E57" s="17">
        <f t="shared" si="2"/>
        <v>3.4800275742347055E-4</v>
      </c>
      <c r="F57" s="17">
        <v>1</v>
      </c>
      <c r="G57" s="17">
        <f t="shared" si="3"/>
        <v>3.4800275742347055E-4</v>
      </c>
      <c r="H57" s="17">
        <f t="shared" si="7"/>
        <v>1879.26843907117</v>
      </c>
      <c r="I57" s="17">
        <f t="shared" si="4"/>
        <v>99.999961222629665</v>
      </c>
    </row>
    <row r="58" spans="1:9" x14ac:dyDescent="0.25">
      <c r="A58" s="16">
        <f t="shared" si="5"/>
        <v>46</v>
      </c>
      <c r="B58" s="17">
        <f t="shared" si="0"/>
        <v>35.199999997719694</v>
      </c>
      <c r="C58" s="17">
        <f t="shared" si="1"/>
        <v>2.4083565046248707</v>
      </c>
      <c r="D58" s="17">
        <f t="shared" si="6"/>
        <v>1.0182603693120007E-4</v>
      </c>
      <c r="E58" s="17">
        <f t="shared" si="2"/>
        <v>2.45233398383428E-4</v>
      </c>
      <c r="F58" s="17">
        <v>1</v>
      </c>
      <c r="G58" s="17">
        <f t="shared" si="3"/>
        <v>2.45233398383428E-4</v>
      </c>
      <c r="H58" s="17">
        <f t="shared" si="7"/>
        <v>1879.2686843045683</v>
      </c>
      <c r="I58" s="17">
        <f t="shared" si="4"/>
        <v>99.999974272032205</v>
      </c>
    </row>
    <row r="59" spans="1:9" x14ac:dyDescent="0.25">
      <c r="A59" s="16">
        <f t="shared" si="5"/>
        <v>47</v>
      </c>
      <c r="B59" s="17">
        <f t="shared" si="0"/>
        <v>35.199999998630688</v>
      </c>
      <c r="C59" s="17">
        <f t="shared" si="1"/>
        <v>2.4083565048480078</v>
      </c>
      <c r="D59" s="17">
        <f t="shared" si="6"/>
        <v>7.1755595448674546E-5</v>
      </c>
      <c r="E59" s="17">
        <f t="shared" si="2"/>
        <v>1.7281305505805744E-4</v>
      </c>
      <c r="F59" s="17">
        <v>1</v>
      </c>
      <c r="G59" s="17">
        <f t="shared" si="3"/>
        <v>1.7281305505805744E-4</v>
      </c>
      <c r="H59" s="17">
        <f t="shared" si="7"/>
        <v>1879.2688571176234</v>
      </c>
      <c r="I59" s="17">
        <f t="shared" si="4"/>
        <v>99.999983467790742</v>
      </c>
    </row>
    <row r="60" spans="1:9" x14ac:dyDescent="0.25">
      <c r="A60" s="16">
        <f t="shared" si="5"/>
        <v>48</v>
      </c>
      <c r="B60" s="17">
        <f t="shared" si="0"/>
        <v>35.199999999177734</v>
      </c>
      <c r="C60" s="17">
        <f t="shared" si="1"/>
        <v>2.4083565049820068</v>
      </c>
      <c r="D60" s="17">
        <f t="shared" si="6"/>
        <v>5.0565313483355276E-5</v>
      </c>
      <c r="E60" s="17">
        <f t="shared" si="2"/>
        <v>1.2177930165409306E-4</v>
      </c>
      <c r="F60" s="17">
        <v>1</v>
      </c>
      <c r="G60" s="17">
        <f t="shared" si="3"/>
        <v>1.2177930165409306E-4</v>
      </c>
      <c r="H60" s="17">
        <f t="shared" si="7"/>
        <v>1879.2689788969251</v>
      </c>
      <c r="I60" s="17">
        <f t="shared" si="4"/>
        <v>99.999989947932264</v>
      </c>
    </row>
    <row r="61" spans="1:9" x14ac:dyDescent="0.25">
      <c r="A61" s="16">
        <f t="shared" si="5"/>
        <v>49</v>
      </c>
      <c r="B61" s="17">
        <f t="shared" si="0"/>
        <v>35.199999999506232</v>
      </c>
      <c r="C61" s="17">
        <f t="shared" si="1"/>
        <v>2.4083565050624651</v>
      </c>
      <c r="D61" s="17">
        <f t="shared" si="6"/>
        <v>3.5632774164613533E-5</v>
      </c>
      <c r="E61" s="17">
        <f t="shared" si="2"/>
        <v>8.5816423452768746E-5</v>
      </c>
      <c r="F61" s="17">
        <v>1</v>
      </c>
      <c r="G61" s="17">
        <f t="shared" si="3"/>
        <v>8.5816423452768746E-5</v>
      </c>
      <c r="H61" s="17">
        <f t="shared" si="7"/>
        <v>1879.2690647133486</v>
      </c>
      <c r="I61" s="17">
        <f t="shared" si="4"/>
        <v>99.999994514410815</v>
      </c>
    </row>
    <row r="62" spans="1:9" x14ac:dyDescent="0.25">
      <c r="A62" s="16">
        <f t="shared" si="5"/>
        <v>50</v>
      </c>
      <c r="B62" s="17">
        <f t="shared" si="0"/>
        <v>35.199999999703493</v>
      </c>
      <c r="C62" s="17">
        <f t="shared" si="1"/>
        <v>2.4083565051107816</v>
      </c>
      <c r="D62" s="17">
        <f t="shared" si="6"/>
        <v>2.5109991557439837E-5</v>
      </c>
      <c r="E62" s="17">
        <f t="shared" si="2"/>
        <v>6.0473811510637038E-5</v>
      </c>
      <c r="F62" s="17">
        <v>1</v>
      </c>
      <c r="G62" s="17">
        <f t="shared" si="3"/>
        <v>6.0473811510637038E-5</v>
      </c>
      <c r="H62" s="17">
        <f t="shared" si="7"/>
        <v>1879.2691251871602</v>
      </c>
      <c r="I62" s="17">
        <f t="shared" si="4"/>
        <v>99.999997732353862</v>
      </c>
    </row>
    <row r="63" spans="1:9" x14ac:dyDescent="0.25">
      <c r="A63" s="16">
        <f t="shared" si="5"/>
        <v>51</v>
      </c>
      <c r="B63" s="17">
        <f t="shared" si="0"/>
        <v>35.199999999821948</v>
      </c>
      <c r="C63" s="17">
        <f t="shared" si="1"/>
        <v>2.4083565051398002</v>
      </c>
      <c r="D63" s="17">
        <f t="shared" si="6"/>
        <v>1.7694711983465302E-5</v>
      </c>
      <c r="E63" s="17">
        <f t="shared" si="2"/>
        <v>4.2615174711953832E-5</v>
      </c>
      <c r="F63" s="17">
        <v>1</v>
      </c>
      <c r="G63" s="17">
        <f t="shared" si="3"/>
        <v>4.2615174711953832E-5</v>
      </c>
      <c r="H63" s="17">
        <f t="shared" si="7"/>
        <v>1879.2691678023348</v>
      </c>
      <c r="I63" s="17">
        <f t="shared" si="4"/>
        <v>100</v>
      </c>
    </row>
    <row r="64" spans="1:9" x14ac:dyDescent="0.25">
      <c r="A64" s="16"/>
      <c r="B64" s="17"/>
      <c r="C64" s="17"/>
      <c r="D64" s="17">
        <f>SUM(D12:D63)</f>
        <v>3386.250106127588</v>
      </c>
      <c r="E64" s="17">
        <f>SUM(E12:E63)</f>
        <v>2246.8642242214373</v>
      </c>
      <c r="F64" s="17"/>
      <c r="G64" s="17">
        <f>SUM(G12:G63)</f>
        <v>1879.2691678023348</v>
      </c>
      <c r="H64" s="17"/>
      <c r="I64" s="17"/>
    </row>
    <row r="65" spans="2:9" x14ac:dyDescent="0.25">
      <c r="B65" s="14"/>
      <c r="C65" s="14"/>
      <c r="D65" s="14"/>
      <c r="E65" s="14"/>
      <c r="F65" s="14"/>
      <c r="G65" s="14"/>
      <c r="H65" s="14"/>
      <c r="I6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Lutjanus</vt:lpstr>
      <vt:lpstr>Lampiran 1 Juknis</vt:lpstr>
    </vt:vector>
  </TitlesOfParts>
  <Company>Biospherics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Prince</dc:creator>
  <cp:lastModifiedBy>mlutfi</cp:lastModifiedBy>
  <cp:lastPrinted>2013-04-18T03:03:18Z</cp:lastPrinted>
  <dcterms:created xsi:type="dcterms:W3CDTF">2013-02-22T06:18:51Z</dcterms:created>
  <dcterms:modified xsi:type="dcterms:W3CDTF">2013-04-18T03:04:09Z</dcterms:modified>
</cp:coreProperties>
</file>